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610" windowHeight="9540" tabRatio="895" activeTab="0"/>
  </bookViews>
  <sheets>
    <sheet name="１職員配置・園舎・園庭・設備" sheetId="1" r:id="rId1"/>
    <sheet name="２学級・クラス配置" sheetId="2" r:id="rId2"/>
    <sheet name="３職員名簿 " sheetId="3" r:id="rId3"/>
    <sheet name="ア 保育室等2階以上設置要件 " sheetId="4" r:id="rId4"/>
    <sheet name="※提出不要※職員配置 1【必要人員等】" sheetId="5" r:id="rId5"/>
    <sheet name="※提出不要※施設・設備 2【必要面積】" sheetId="6" r:id="rId6"/>
    <sheet name="※提出不要※試算職員配置 1【必要人員等】" sheetId="7" r:id="rId7"/>
    <sheet name="※提出不要※試算施設・設備 2【必要面積】" sheetId="8" r:id="rId8"/>
    <sheet name="※提出不要※　イ 園庭代替地要件" sheetId="9" r:id="rId9"/>
    <sheet name="※提出不要※　ウ外部搬入要件" sheetId="10" r:id="rId10"/>
    <sheet name="※提出不要※　エ食事の提供状況" sheetId="11" r:id="rId11"/>
  </sheets>
  <definedNames>
    <definedName name="_xlfn.CHISQ.DIST.RT" hidden="1">#NAME?</definedName>
    <definedName name="_xlnm.Print_Area" localSheetId="8">'※提出不要※　イ 園庭代替地要件'!$B$1:$J$10</definedName>
    <definedName name="_xlnm.Print_Area" localSheetId="9">'※提出不要※　ウ外部搬入要件'!$A$1:$E$14</definedName>
    <definedName name="_xlnm.Print_Area" localSheetId="10">'※提出不要※　エ食事の提供状況'!$A$1:$E$10</definedName>
    <definedName name="_xlnm.Print_Area" localSheetId="5">'※提出不要※施設・設備 2【必要面積】'!$B$1:$W$34</definedName>
    <definedName name="_xlnm.Print_Area" localSheetId="7">'※提出不要※試算施設・設備 2【必要面積】'!$B$1:$W$34</definedName>
    <definedName name="_xlnm.Print_Area" localSheetId="6">'※提出不要※試算職員配置 1【必要人員等】'!$B$1:$L$18</definedName>
    <definedName name="_xlnm.Print_Area" localSheetId="4">'※提出不要※職員配置 1【必要人員等】'!$B$1:$L$18</definedName>
    <definedName name="_xlnm.Print_Area" localSheetId="0">'１職員配置・園舎・園庭・設備'!$B$1:$V$47</definedName>
    <definedName name="_xlnm.Print_Area" localSheetId="1">'２学級・クラス配置'!$A$1:$J$24</definedName>
    <definedName name="_xlnm.Print_Area" localSheetId="2">'３職員名簿 '!$B$1:$K$70</definedName>
    <definedName name="_xlnm.Print_Area" localSheetId="3">'ア 保育室等2階以上設置要件 '!$A$1:$J$22</definedName>
    <definedName name="_xlnm.Print_Titles" localSheetId="2">'３職員名簿 '!$3:$3</definedName>
    <definedName name="_xlnm.Print_Titles" localSheetId="3">'ア 保育室等2階以上設置要件 '!$4:$4</definedName>
  </definedNames>
  <calcPr fullCalcOnLoad="1"/>
</workbook>
</file>

<file path=xl/comments1.xml><?xml version="1.0" encoding="utf-8"?>
<comments xmlns="http://schemas.openxmlformats.org/spreadsheetml/2006/main">
  <authors>
    <author>鹿児島市</author>
    <author>user</author>
  </authors>
  <commentList>
    <comment ref="I5" authorId="0">
      <text>
        <r>
          <rPr>
            <b/>
            <sz val="9"/>
            <rFont val="ＭＳ Ｐゴシック"/>
            <family val="3"/>
          </rPr>
          <t>条例８③備考エ
「兼任」→計が＋１</t>
        </r>
      </text>
    </comment>
    <comment ref="N5" authorId="0">
      <text>
        <r>
          <rPr>
            <b/>
            <sz val="9"/>
            <rFont val="ＭＳ Ｐゴシック"/>
            <family val="3"/>
          </rPr>
          <t>条例付則⑤(3)
H27.3.31から引き続き幼稚園である場合、保育室又は遊戯室の面積要件、当分の間適用無し</t>
        </r>
        <r>
          <rPr>
            <sz val="9"/>
            <rFont val="ＭＳ Ｐゴシック"/>
            <family val="3"/>
          </rPr>
          <t xml:space="preserve">
</t>
        </r>
      </text>
    </comment>
    <comment ref="L7" authorId="0">
      <text>
        <r>
          <rPr>
            <b/>
            <sz val="9"/>
            <rFont val="ＭＳ Ｐゴシック"/>
            <family val="3"/>
          </rPr>
          <t>ほふくしない２才未満児</t>
        </r>
        <r>
          <rPr>
            <sz val="9"/>
            <rFont val="ＭＳ Ｐゴシック"/>
            <family val="3"/>
          </rPr>
          <t xml:space="preserve">
</t>
        </r>
      </text>
    </comment>
    <comment ref="C18" authorId="0">
      <text>
        <r>
          <rPr>
            <b/>
            <sz val="9"/>
            <rFont val="ＭＳ Ｐゴシック"/>
            <family val="3"/>
          </rPr>
          <t>条例付則⑤(3)、条例１２⑥(2)
H27.3.31から引き続き幼稚園である場合、園舎の面積要件が、当分の間、緩和される</t>
        </r>
      </text>
    </comment>
    <comment ref="E18" authorId="0">
      <text>
        <r>
          <rPr>
            <b/>
            <sz val="9"/>
            <rFont val="ＭＳ Ｐゴシック"/>
            <family val="3"/>
          </rPr>
          <t xml:space="preserve">条例付則⑤(2)
H27.3.31から引き続き幼稚園である場合、満３歳歳以上児に係る必要な面積の基準を、当分の間、幼稚園基準とする
</t>
        </r>
      </text>
    </comment>
    <comment ref="J34" authorId="0">
      <text>
        <r>
          <rPr>
            <b/>
            <sz val="9"/>
            <rFont val="ＭＳ Ｐゴシック"/>
            <family val="3"/>
          </rPr>
          <t>従事職員、定員、学級数・学級担任・保育室（3～5歳）を変更した場合、必要な数、適否が表示されます。
この試算の欄については、特に入力は不要です。</t>
        </r>
      </text>
    </comment>
    <comment ref="P7" authorId="0">
      <text>
        <r>
          <rPr>
            <b/>
            <sz val="9"/>
            <rFont val="ＭＳ Ｐゴシック"/>
            <family val="3"/>
          </rPr>
          <t xml:space="preserve">従事職員の適否の記載については、
・「各年齢区分」　必要な数の整数値以上は「-」、整数値未満は「△」
・「計」　必要な数以上は「○」、未満は「×」
としている。
</t>
        </r>
      </text>
    </comment>
    <comment ref="F10" authorId="1">
      <text>
        <r>
          <rPr>
            <sz val="10"/>
            <rFont val="ＭＳ Ｐゴシック"/>
            <family val="3"/>
          </rPr>
          <t>満3歳児で別に学級編成する場合は、学級数に計上する。</t>
        </r>
      </text>
    </comment>
    <comment ref="E29" authorId="1">
      <text>
        <r>
          <rPr>
            <b/>
            <sz val="9"/>
            <rFont val="ＭＳ Ｐゴシック"/>
            <family val="3"/>
          </rPr>
          <t>〔補足〕</t>
        </r>
        <r>
          <rPr>
            <sz val="9"/>
            <rFont val="ＭＳ Ｐゴシック"/>
            <family val="3"/>
          </rPr>
          <t xml:space="preserve">
①専用→遊戯室として使用。
②保育室と兼用→必要に応じてどちらの用途でも使用している。
（例）通常保育室として使用しているが、行事があるときは遊戯室として使用している　等
※この場合、遊戯室には算入せず、保育室に算入する。
③専用・兼用→「遊戯室専用部分」と「保育室との兼用部分」に分けている。
（例）100㎡の部屋のうち、60㎡を遊戯室専用部分、40㎡を保育室と兼用して使用している　等　
※この場合、60㎡を遊戯室、40㎡を保育室に算入する。</t>
        </r>
      </text>
    </comment>
  </commentList>
</comments>
</file>

<file path=xl/comments8.xml><?xml version="1.0" encoding="utf-8"?>
<comments xmlns="http://schemas.openxmlformats.org/spreadsheetml/2006/main">
  <authors>
    <author>鹿児島市</author>
  </authors>
  <commentList>
    <comment ref="L13" authorId="0">
      <text>
        <r>
          <rPr>
            <sz val="9"/>
            <rFont val="ＭＳ Ｐゴシック"/>
            <family val="3"/>
          </rPr>
          <t>ほふくしない２歳未満児＞0歳児定員 → A
　　　　　　　A　　　　　　　　　　　　　B
そうでないとき → B</t>
        </r>
      </text>
    </comment>
    <comment ref="M13" authorId="0">
      <text>
        <r>
          <rPr>
            <b/>
            <sz val="9"/>
            <rFont val="ＭＳ Ｐゴシック"/>
            <family val="3"/>
          </rPr>
          <t>０・１歳児定員-左欄</t>
        </r>
      </text>
    </comment>
  </commentList>
</comments>
</file>

<file path=xl/comments9.xml><?xml version="1.0" encoding="utf-8"?>
<comments xmlns="http://schemas.openxmlformats.org/spreadsheetml/2006/main">
  <authors>
    <author>鹿児島市</author>
  </authors>
  <commentList>
    <comment ref="C2" authorId="0">
      <text>
        <r>
          <rPr>
            <b/>
            <sz val="9"/>
            <rFont val="ＭＳ Ｐゴシック"/>
            <family val="3"/>
          </rPr>
          <t>H27.3.31から引き続き保育所又は幼稚園である場合に限る。</t>
        </r>
        <r>
          <rPr>
            <sz val="9"/>
            <rFont val="ＭＳ Ｐゴシック"/>
            <family val="3"/>
          </rPr>
          <t xml:space="preserve">
</t>
        </r>
      </text>
    </comment>
  </commentList>
</comments>
</file>

<file path=xl/sharedStrings.xml><?xml version="1.0" encoding="utf-8"?>
<sst xmlns="http://schemas.openxmlformats.org/spreadsheetml/2006/main" count="551" uniqueCount="362">
  <si>
    <t>ほふく室</t>
  </si>
  <si>
    <t>計</t>
  </si>
  <si>
    <t>3.3㎡/人</t>
  </si>
  <si>
    <t>1.98㎡/人</t>
  </si>
  <si>
    <t>０歳</t>
  </si>
  <si>
    <t>①</t>
  </si>
  <si>
    <t>１歳</t>
  </si>
  <si>
    <t>２歳</t>
  </si>
  <si>
    <t>②</t>
  </si>
  <si>
    <t>３歳</t>
  </si>
  <si>
    <t>③</t>
  </si>
  <si>
    <t>４歳</t>
  </si>
  <si>
    <t>　　</t>
  </si>
  <si>
    <t xml:space="preserve"> 乳児室</t>
  </si>
  <si>
    <t xml:space="preserve"> 1.65㎡/人</t>
  </si>
  <si>
    <t>基　準　面　積</t>
  </si>
  <si>
    <t xml:space="preserve"> ④　学級数に応じた面積</t>
  </si>
  <si>
    <t>㎡</t>
  </si>
  <si>
    <t xml:space="preserve"> ⑦ </t>
  </si>
  <si>
    <t xml:space="preserve"> ⑧</t>
  </si>
  <si>
    <t>区分別</t>
  </si>
  <si>
    <t>計</t>
  </si>
  <si>
    <t>（２歳未満の
　ほふくする
子ども）
イ</t>
  </si>
  <si>
    <t>（２歳未満の
  ほふくしない
  子ども）
ア</t>
  </si>
  <si>
    <t>（１学級の場合）</t>
  </si>
  <si>
    <t>（２学級以上の場合）</t>
  </si>
  <si>
    <t>園庭</t>
  </si>
  <si>
    <t xml:space="preserve"> ⑨</t>
  </si>
  <si>
    <t>５歳</t>
  </si>
  <si>
    <t>㎡</t>
  </si>
  <si>
    <t>人数（ア）
×1.65</t>
  </si>
  <si>
    <t>人数（イ）
×3.3</t>
  </si>
  <si>
    <t>②×3.3</t>
  </si>
  <si>
    <t>⑩</t>
  </si>
  <si>
    <t>⑪</t>
  </si>
  <si>
    <t>満２歳未満</t>
  </si>
  <si>
    <t>園舎</t>
  </si>
  <si>
    <t>（満３歳児以上）</t>
  </si>
  <si>
    <t>満２歳以上</t>
  </si>
  <si>
    <t xml:space="preserve"> ⑤（②×1.98）</t>
  </si>
  <si>
    <t xml:space="preserve"> ⑥(③×1.98）</t>
  </si>
  <si>
    <t>保育室又は遊戯室</t>
  </si>
  <si>
    <t>③×3.3</t>
  </si>
  <si>
    <t xml:space="preserve"> ⑫　</t>
  </si>
  <si>
    <t xml:space="preserve"> ⑬　　　　㎡</t>
  </si>
  <si>
    <t xml:space="preserve"> ⑮　　　　㎡ </t>
  </si>
  <si>
    <t xml:space="preserve"> ⑭　　　　㎡</t>
  </si>
  <si>
    <t xml:space="preserve"> ⑯　　　　㎡ </t>
  </si>
  <si>
    <t xml:space="preserve"> ⑰（⑩+⑪）　　　</t>
  </si>
  <si>
    <t>乳児室（ｃ）・ほふく室（Ｄ）
・保育室又は遊戯室（Ｅ）
必要面積</t>
  </si>
  <si>
    <t>園舎必要面積（Ａ）</t>
  </si>
  <si>
    <t>園庭必要面積（Ｂ）</t>
  </si>
  <si>
    <t>（Ｂ）〔⑰〕</t>
  </si>
  <si>
    <t>（Ｃ）〔⑬〕</t>
  </si>
  <si>
    <t>（Ｄ）〔⑭〕</t>
  </si>
  <si>
    <t>（Ｅ）〔⑮+⑯〕</t>
  </si>
  <si>
    <t>区分</t>
  </si>
  <si>
    <t>要件</t>
  </si>
  <si>
    <t>番号</t>
  </si>
  <si>
    <t xml:space="preserve"> 面積要件</t>
  </si>
  <si>
    <t>名称</t>
  </si>
  <si>
    <t>所在地</t>
  </si>
  <si>
    <t>【委託予定事業者】</t>
  </si>
  <si>
    <t>常用</t>
  </si>
  <si>
    <t>避難用</t>
  </si>
  <si>
    <t>４階
以上</t>
  </si>
  <si>
    <t>学級数</t>
  </si>
  <si>
    <t>配置基準</t>
  </si>
  <si>
    <t>計</t>
  </si>
  <si>
    <t>（人）</t>
  </si>
  <si>
    <t>（学級）</t>
  </si>
  <si>
    <t>０歳児</t>
  </si>
  <si>
    <r>
      <t>3</t>
    </r>
    <r>
      <rPr>
        <sz val="11"/>
        <rFont val="ＭＳ Ｐゴシック"/>
        <family val="3"/>
      </rPr>
      <t>:1</t>
    </r>
  </si>
  <si>
    <r>
      <t>6</t>
    </r>
    <r>
      <rPr>
        <sz val="11"/>
        <rFont val="ＭＳ Ｐゴシック"/>
        <family val="3"/>
      </rPr>
      <t>:1</t>
    </r>
  </si>
  <si>
    <t>２歳児</t>
  </si>
  <si>
    <t>３歳児</t>
  </si>
  <si>
    <r>
      <t>2</t>
    </r>
    <r>
      <rPr>
        <sz val="11"/>
        <rFont val="ＭＳ Ｐゴシック"/>
        <family val="3"/>
      </rPr>
      <t>0:1</t>
    </r>
  </si>
  <si>
    <t>４歳児</t>
  </si>
  <si>
    <r>
      <t>3</t>
    </r>
    <r>
      <rPr>
        <sz val="11"/>
        <rFont val="ＭＳ Ｐゴシック"/>
        <family val="3"/>
      </rPr>
      <t>0:1</t>
    </r>
  </si>
  <si>
    <t>５歳児</t>
  </si>
  <si>
    <t xml:space="preserve"> 計</t>
  </si>
  <si>
    <t>（4歳以上児数×1/30 （※小数点2位以下切捨）＋ 3歳児数×1/20（※）</t>
  </si>
  <si>
    <t>＝必要な職員数（小数点1位を四捨五入）</t>
  </si>
  <si>
    <t>番号</t>
  </si>
  <si>
    <t>氏名</t>
  </si>
  <si>
    <t>摘要</t>
  </si>
  <si>
    <t>記載例）</t>
  </si>
  <si>
    <t>常勤</t>
  </si>
  <si>
    <t>非常勤</t>
  </si>
  <si>
    <t>室数(室)</t>
  </si>
  <si>
    <t>保育を必要(2号・3号)</t>
  </si>
  <si>
    <t>教育標準時間のみ(1号)</t>
  </si>
  <si>
    <t>（室）</t>
  </si>
  <si>
    <t>園舎及び保育室等の必要面積</t>
  </si>
  <si>
    <t>区分</t>
  </si>
  <si>
    <t>計</t>
  </si>
  <si>
    <t>(必要な数)</t>
  </si>
  <si>
    <t>（人）</t>
  </si>
  <si>
    <t>保育室</t>
  </si>
  <si>
    <t>(必要な面積)</t>
  </si>
  <si>
    <t>（㎡）</t>
  </si>
  <si>
    <t>園庭</t>
  </si>
  <si>
    <t>保育教諭</t>
  </si>
  <si>
    <t>１歳児</t>
  </si>
  <si>
    <t>・ほふくしない2歳未満児
・ほふくする2歳未満児</t>
  </si>
  <si>
    <t>（人）</t>
  </si>
  <si>
    <t>園舎</t>
  </si>
  <si>
    <t>（Ａ）〔⑫+⑬+⑭+⑮〕</t>
  </si>
  <si>
    <t>教育・保育に従事する職員</t>
  </si>
  <si>
    <t xml:space="preserve">
区分</t>
  </si>
  <si>
    <t>学級</t>
  </si>
  <si>
    <t>人数</t>
  </si>
  <si>
    <t>(計)</t>
  </si>
  <si>
    <t>学級数</t>
  </si>
  <si>
    <t>学級数に応じた面積</t>
  </si>
  <si>
    <t>３歳未満児数に応じた面積</t>
  </si>
  <si>
    <t>満３歳以上</t>
  </si>
  <si>
    <t>（満２歳児以上
満３歳未満）</t>
  </si>
  <si>
    <t>２階に設ける場合</t>
  </si>
  <si>
    <t>３階以上に設ける場合</t>
  </si>
  <si>
    <t>（⑧と⑨の大きい方。特例時は⑨）</t>
  </si>
  <si>
    <t>⑪　【⑧と⑨の大きい方】＋【⑦】</t>
  </si>
  <si>
    <r>
      <t>　　　</t>
    </r>
    <r>
      <rPr>
        <sz val="12"/>
        <color indexed="10"/>
        <rFont val="ＭＳ ゴシック"/>
        <family val="3"/>
      </rPr>
      <t>幼稚園特例適用時は、【⑨】＋【⑦】</t>
    </r>
  </si>
  <si>
    <t>幼稚園特例適用時は、適用無し</t>
  </si>
  <si>
    <t xml:space="preserve"> 安全に利用できる場所か</t>
  </si>
  <si>
    <t xml:space="preserve"> 日常的に利用できる場所か</t>
  </si>
  <si>
    <t>２階</t>
  </si>
  <si>
    <t>３階</t>
  </si>
  <si>
    <t>　前号に掲げる設備が避難上有効な位置に設けられ，かつ，保育室等の各部分からそのいずれかに至る歩行距離が３０メートル以下となるように設けられていること。</t>
  </si>
  <si>
    <t>園長は</t>
  </si>
  <si>
    <t>幼稚園の</t>
  </si>
  <si>
    <t>園舎は</t>
  </si>
  <si>
    <t>＋1、2歳児×1/6（※）　＋ 乳児数×1/3（※）</t>
  </si>
  <si>
    <t>必要な職員数</t>
  </si>
  <si>
    <t>３ 職員名簿</t>
  </si>
  <si>
    <t>　調理室（次に掲げる要件のいずれかに該当するものを除く。 この号において同じ。）以外の部分と調理室の部分が建築基準法第２条第７号に規定する耐火構造の床若しくは壁又は建築基準法施行令第１１２条第１項に規定する特定防火設備で区画されていること。この場合において、換気，暖房又は冷房の設備の風道が、当該床若しくは壁を貫通する部分又はこれに近接する部分に防火上有効にダンパーが設けられていること。</t>
  </si>
  <si>
    <t>確認欄</t>
  </si>
  <si>
    <t>確認欄</t>
  </si>
  <si>
    <t>学校歯科医</t>
  </si>
  <si>
    <t>学校医</t>
  </si>
  <si>
    <t>学校薬剤師</t>
  </si>
  <si>
    <t>医師</t>
  </si>
  <si>
    <t>薬剤師</t>
  </si>
  <si>
    <t>○○　○○</t>
  </si>
  <si>
    <t>△△　△△</t>
  </si>
  <si>
    <t>□□　□□</t>
  </si>
  <si>
    <t>□□医院</t>
  </si>
  <si>
    <t>●●　●●</t>
  </si>
  <si>
    <t>●●歯科</t>
  </si>
  <si>
    <t>▲▲　▲▲</t>
  </si>
  <si>
    <t>▲▲薬局</t>
  </si>
  <si>
    <t>非常勤</t>
  </si>
  <si>
    <t>２歳未満の数チェック</t>
  </si>
  <si>
    <t>職員</t>
  </si>
  <si>
    <t xml:space="preserve"> 教育・保育の適切な提供ができる場所か</t>
  </si>
  <si>
    <t>園児</t>
  </si>
  <si>
    <t>　　教育・保育に従事する職員の場合は、担当する園児（「１歳児」、「２歳児」等）を記入する。</t>
  </si>
  <si>
    <t>　【努力義務】副園長又は教頭、(主幹)養護教諭又は養護助教諭、事務職員</t>
  </si>
  <si>
    <t>保育を必要
(2号・3号)</t>
  </si>
  <si>
    <t>０歳児</t>
  </si>
  <si>
    <t>　園児に対する食事の提供の責任が当該幼保連携型認定こども園にあり、その管理者が、衛生面、栄養面等業務上必要な注意を果たし得るような体制及び調理業務の受託者との契約内容が確保されていること。</t>
  </si>
  <si>
    <t>　当該幼保連携型認定こども園又は他の施設、保健所、市等の栄養士により、献立等について栄養の観点からの指導が受けられる体制にある等、栄養士による必要な配慮が行われること。</t>
  </si>
  <si>
    <t>　調理業務の受託者を、当該幼保連携型認定こども園における給食の趣旨を十分に認識し、衛生面，栄養面等、調理業務を適切に遂行できる能力を有する者とすること。</t>
  </si>
  <si>
    <t>　園児の年齢及び発達の段階並びに健康状態に応じた食事の提供や、アレルギー、アトピー等への配慮、必要な栄養素量の給与等、園児の食事の内容、回数及び時機に適切に応じることができること。</t>
  </si>
  <si>
    <t>　食を通じた園児の健全育成を図る観点から、園児の発育及び発達の過程に応じて食に関し配慮すべき事項を定めた食育に関する計画に基づき食事を提供するよう努めること。</t>
  </si>
  <si>
    <t>１　職員配置・園舎・園庭・設備</t>
  </si>
  <si>
    <t>定員</t>
  </si>
  <si>
    <t>職員配置</t>
  </si>
  <si>
    <t>代替地は
 安全に移動できる場所か（距離，方法等）</t>
  </si>
  <si>
    <t xml:space="preserve"> 代替地の面積</t>
  </si>
  <si>
    <t>乳児室①</t>
  </si>
  <si>
    <t>ほふく室②</t>
  </si>
  <si>
    <t>保育室③</t>
  </si>
  <si>
    <t>遊戯室④</t>
  </si>
  <si>
    <t>便所⑤</t>
  </si>
  <si>
    <t>職員室⑥</t>
  </si>
  <si>
    <t>保健室⑦</t>
  </si>
  <si>
    <t>調理室⑧</t>
  </si>
  <si>
    <t>飲料水用設備⑨</t>
  </si>
  <si>
    <t>手洗用設備⑩</t>
  </si>
  <si>
    <t>足洗用設備⑪</t>
  </si>
  <si>
    <t>内法面積(㎡)</t>
  </si>
  <si>
    <t>2</t>
  </si>
  <si>
    <t>（適否）</t>
  </si>
  <si>
    <t>０歳児</t>
  </si>
  <si>
    <t>１歳児</t>
  </si>
  <si>
    <t xml:space="preserve"> 計</t>
  </si>
  <si>
    <t>教育・保育に従事する職員
(人）</t>
  </si>
  <si>
    <t>教育・保育に従事する職員
(人）</t>
  </si>
  <si>
    <t>試算
従事職員
（人）</t>
  </si>
  <si>
    <t>保育を必要としない(1号)</t>
  </si>
  <si>
    <t>試算定員時
（人）</t>
  </si>
  <si>
    <t>試算定員計</t>
  </si>
  <si>
    <t>屋外遊戯場</t>
  </si>
  <si>
    <t>　　　幼稚園特例適用時は、【⑨】＋【⑦】</t>
  </si>
  <si>
    <t xml:space="preserve"> ⑤（②×1.98）</t>
  </si>
  <si>
    <t xml:space="preserve"> ④　学級数に応じた面積</t>
  </si>
  <si>
    <t xml:space="preserve"> ⑥(③×1.98）</t>
  </si>
  <si>
    <t xml:space="preserve"> ⑦ </t>
  </si>
  <si>
    <t>②×3.3</t>
  </si>
  <si>
    <t>⑩</t>
  </si>
  <si>
    <t>㎡</t>
  </si>
  <si>
    <t>㎡</t>
  </si>
  <si>
    <t xml:space="preserve"> ⑧</t>
  </si>
  <si>
    <t>③×3.3</t>
  </si>
  <si>
    <t>⑪</t>
  </si>
  <si>
    <t>㎡</t>
  </si>
  <si>
    <t>（Ａ）〔⑫+⑬+⑭+⑮〕</t>
  </si>
  <si>
    <t>（Ｂ）〔⑰〕</t>
  </si>
  <si>
    <t>試算定員</t>
  </si>
  <si>
    <t>設備</t>
  </si>
  <si>
    <t>さくら組
３歳児</t>
  </si>
  <si>
    <t>放送聴取設備⑫</t>
  </si>
  <si>
    <t>映写設備⑬</t>
  </si>
  <si>
    <t>水遊び場⑭</t>
  </si>
  <si>
    <t>園児清浄用設備⑮</t>
  </si>
  <si>
    <t>図書室⑯</t>
  </si>
  <si>
    <t>会議室⑰</t>
  </si>
  <si>
    <t>1 乳児室(○○組)</t>
  </si>
  <si>
    <t>1 ほふく室(○○組)</t>
  </si>
  <si>
    <t>1 2歳児保育室(○○組)</t>
  </si>
  <si>
    <t>1 遊戯室</t>
  </si>
  <si>
    <t>ア ２歳児に係る園庭の必要面積が園舎と同一敷地内又は隣接地内に足りない場合の代替地の要件</t>
  </si>
  <si>
    <t>ウ 満３歳以上児に外部搬入による食事を提供する場合の要件</t>
  </si>
  <si>
    <t>園舎と同一敷地内又は隣接地内にある園庭は、満３歳以上の園児に係る必要面積の要件を満たしているか。</t>
  </si>
  <si>
    <t xml:space="preserve"> 園舎と同一敷地内又は隣接地内にある園庭の面積</t>
  </si>
  <si>
    <t>代替地により、満２歳の園児に係る園庭の必要面積の要件を満たせるか。</t>
  </si>
  <si>
    <t>（残りの必要な面積）</t>
  </si>
  <si>
    <t>　</t>
  </si>
  <si>
    <t>（参考）</t>
  </si>
  <si>
    <t>（所在地）</t>
  </si>
  <si>
    <t>園庭
(㎡)</t>
  </si>
  <si>
    <t>教育・保育に従事する職員
　　(人）</t>
  </si>
  <si>
    <t>学級
(学級)</t>
  </si>
  <si>
    <t>学級
(学級)</t>
  </si>
  <si>
    <t xml:space="preserve">試算
学級
(学級) </t>
  </si>
  <si>
    <t>3</t>
  </si>
  <si>
    <t>園庭
(㎡)</t>
  </si>
  <si>
    <r>
      <t xml:space="preserve">(各園庭面積)(㎡) </t>
    </r>
    <r>
      <rPr>
        <sz val="10"/>
        <color indexed="10"/>
        <rFont val="ＭＳ ゴシック"/>
        <family val="3"/>
      </rPr>
      <t>図面に範囲と面積を記載すること。</t>
    </r>
  </si>
  <si>
    <t>1 園庭</t>
  </si>
  <si>
    <t>2 中庭</t>
  </si>
  <si>
    <t>4</t>
  </si>
  <si>
    <t>　【任意】主幹保育教諭、指導保育教諭、助保育教諭、講師、(主幹)栄養教諭、用務員</t>
  </si>
  <si>
    <t>幼稚園教諭
免許状授与年月日</t>
  </si>
  <si>
    <t>採用(予定)
年月日</t>
  </si>
  <si>
    <t>１「職員」には、</t>
  </si>
  <si>
    <t>２ 学級・クラス配置</t>
  </si>
  <si>
    <t>名称</t>
  </si>
  <si>
    <t>勤務形態</t>
  </si>
  <si>
    <t>　等を記載する。</t>
  </si>
  <si>
    <t>　栄養教諭、養護教諭、栄養士、調理師、医師、歯科医師、薬剤師等の名称とその取得年月日を記載する。</t>
  </si>
  <si>
    <t>１「名称」には、</t>
  </si>
  <si>
    <t>　各学級、クラスに属する園児の年齢を記載する（「２歳児」、「３歳児」など）を記載する。</t>
  </si>
  <si>
    <t>担任</t>
  </si>
  <si>
    <t>　の名称（「さくら組」、「うさぎ組」など）を記載する。</t>
  </si>
  <si>
    <t>３「担任」には、</t>
  </si>
  <si>
    <t>　クラスを担当する保育教諭など　の氏名を記載する。</t>
  </si>
  <si>
    <t>未取得</t>
  </si>
  <si>
    <t>園長</t>
  </si>
  <si>
    <t>調理員</t>
  </si>
  <si>
    <t>栄養士登録
S59.4.13</t>
  </si>
  <si>
    <t>うさぎ組
２歳児</t>
  </si>
  <si>
    <t>歯科医師</t>
  </si>
  <si>
    <t>　　担任の場合は、担当する学級・クラスの名称を記入する。</t>
  </si>
  <si>
    <t>園長</t>
  </si>
  <si>
    <t>保育教諭</t>
  </si>
  <si>
    <t>主幹保育教諭</t>
  </si>
  <si>
    <t>学校歯科医</t>
  </si>
  <si>
    <t>学校医</t>
  </si>
  <si>
    <t>学校薬剤師</t>
  </si>
  <si>
    <t>その他資格
取得年月日</t>
  </si>
  <si>
    <t>保育士登録
年月日</t>
  </si>
  <si>
    <t>幼稚園教諭
免許状授与
年月日</t>
  </si>
  <si>
    <t>小学校教諭1種
S55.3.15</t>
  </si>
  <si>
    <t>２「園児」には、</t>
  </si>
  <si>
    <t>(1)</t>
  </si>
  <si>
    <t>(2)</t>
  </si>
  <si>
    <t>　保育室等が設けられている次の表の左欄に掲げる階に応じ、同表の中欄に掲げる区分ごとに、それぞれ同表の右欄に掲げる設備が１以上設けられていること。</t>
  </si>
  <si>
    <t>１　屋内階段
２　屋外階段</t>
  </si>
  <si>
    <t>１　建築基準法施行令第１２３条第１項各号又は同条第３項各号に規定する構造の屋内階段
２　屋外階段</t>
  </si>
  <si>
    <t>１　建築基準法施行令第１２３条第１項各号又は同条第３項各号に規定する構造の屋内階段
２　建築基準法施行令第１２３条第２項各号に規定する構造の屋外階段</t>
  </si>
  <si>
    <t>(3)</t>
  </si>
  <si>
    <t>(4)</t>
  </si>
  <si>
    <t>ア　スプリンクラー設備その他これに類するもので自動式のものが設けられていること。</t>
  </si>
  <si>
    <t>イ　調理用器具の種類に応じて有効な自動消火装置が設けられ、かつ、当該調理室の外部への延焼を防止するために必要な措置が講じられていること。</t>
  </si>
  <si>
    <t>(5)</t>
  </si>
  <si>
    <t>　壁及び天井の室内に面する部分の仕上げを不燃材料でしていること。</t>
  </si>
  <si>
    <t>(6)</t>
  </si>
  <si>
    <t>　保育室等その他園児が出入し、又は通行する場所に、園児の転落事故を防止する設備が設けられていること。</t>
  </si>
  <si>
    <t>(7)</t>
  </si>
  <si>
    <t xml:space="preserve">　非常警報器具又は非常警報設備及び消防機関へ火災を通報する設備が設けられていること。  </t>
  </si>
  <si>
    <t>(8)</t>
  </si>
  <si>
    <t xml:space="preserve">　カーテン、敷物、建具等で可燃性のものについて防炎処理が施されていること。 </t>
  </si>
  <si>
    <r>
      <rPr>
        <sz val="9"/>
        <color indexed="10"/>
        <rFont val="ＭＳ ゴシック"/>
        <family val="3"/>
      </rPr>
      <t>内法</t>
    </r>
    <r>
      <rPr>
        <sz val="9"/>
        <rFont val="ＭＳ ゴシック"/>
        <family val="3"/>
      </rPr>
      <t>面積(㎡)</t>
    </r>
  </si>
  <si>
    <t>雇用形態</t>
  </si>
  <si>
    <t>正規</t>
  </si>
  <si>
    <t>非正規</t>
  </si>
  <si>
    <t>４「その他の資格取得年月日」には、</t>
  </si>
  <si>
    <t>５「摘要」には、</t>
  </si>
  <si>
    <t>２「勤務形態」は、</t>
  </si>
  <si>
    <t>３「雇用形態」は、</t>
  </si>
  <si>
    <t>　それ以外の場合は、摘要欄に雇用形態を記入する。</t>
  </si>
  <si>
    <t>　常勤または非常勤を選択する（就業規則で定める所定労働時間で勤務する場合、「常勤」を選択。それ以外は「非常勤」を選択。）。</t>
  </si>
  <si>
    <t>2 2歳児保育室(○○組)</t>
  </si>
  <si>
    <t>4 3歳児保育室(○○組)</t>
  </si>
  <si>
    <t>5 3歳児保育室(○○組)</t>
  </si>
  <si>
    <t>3 2歳児保育室(○○組)</t>
  </si>
  <si>
    <t>6 3歳児保育室(○○組)</t>
  </si>
  <si>
    <t>7 4歳児保育室(○○組)</t>
  </si>
  <si>
    <t>8 4歳児保育室（○○組）</t>
  </si>
  <si>
    <t>9 4歳児保育室（○○組）</t>
  </si>
  <si>
    <t>10 5歳児保育室（○○組）</t>
  </si>
  <si>
    <t>11 5歳児保育室（○○組）</t>
  </si>
  <si>
    <t>12 5歳児保育室（○○組）</t>
  </si>
  <si>
    <t>受入可能人数</t>
  </si>
  <si>
    <t>受入可能人数</t>
  </si>
  <si>
    <t>・乳児室
・ほふく室
・保育室(㎡）</t>
  </si>
  <si>
    <t>・乳児室
・ほふく室
・保育室</t>
  </si>
  <si>
    <t>③</t>
  </si>
  <si>
    <t>・乳児室
・ほふく室
・保育室(㎡)
※特例適用有の場合、2～5歳児は「-」で表示</t>
  </si>
  <si>
    <t>保育室面積基準判定(特例適用の有無は関わらない）</t>
  </si>
  <si>
    <t>遊戯室は</t>
  </si>
  <si>
    <t>（各室面積）図面に各室の用途と内法面積を記載すること。</t>
  </si>
  <si>
    <t>備考</t>
  </si>
  <si>
    <t>専用部分のみ記入。
※保育室との兼用部分は保育室として算入。</t>
  </si>
  <si>
    <t>保育室（室）</t>
  </si>
  <si>
    <t>13 その他①</t>
  </si>
  <si>
    <t>14 その他②</t>
  </si>
  <si>
    <t>※満3歳児の保育室面積について
満3歳児で別に学級編成する場合は、3歳児保育室に記入。2歳児保育室で引き続き保育する場合は、2歳児保育室に記入する。</t>
  </si>
  <si>
    <t>学級
(学級)</t>
  </si>
  <si>
    <t>（補足説明欄）この欄には、特に説明が必要なものがあれば記載してください。</t>
  </si>
  <si>
    <t>　正規または非正規を選択する。</t>
  </si>
  <si>
    <t>エ 食事の提供状況について</t>
  </si>
  <si>
    <t>食事の提供状況</t>
  </si>
  <si>
    <t>自園調理</t>
  </si>
  <si>
    <t>調理委託</t>
  </si>
  <si>
    <t>外部搬入</t>
  </si>
  <si>
    <t>食事の提供日数</t>
  </si>
  <si>
    <t>現在の提供日数（1週間あたり）</t>
  </si>
  <si>
    <t>幼保連携型認定こども園移行後の提供予定日数（1週間あたり）</t>
  </si>
  <si>
    <t>項目</t>
  </si>
  <si>
    <t>※幼保連携型認定こども園においては、2・3号認定児の食事提供について、
　週6日が必須となっております。</t>
  </si>
  <si>
    <t>（施設名（仮称））</t>
  </si>
  <si>
    <t>（事業者住所）</t>
  </si>
  <si>
    <t>（事業者名）</t>
  </si>
  <si>
    <t>（代表者名）</t>
  </si>
  <si>
    <t>○第１号から第８号までの要件に該当するものであること。</t>
  </si>
  <si>
    <t>○第１号、第２号及び第６号の要件に該当するものであること。</t>
  </si>
  <si>
    <t>　建築基準法（昭和２５年法律第２０１号）第２条第９号の２に規定する耐火建築物であること。</t>
  </si>
  <si>
    <t>ア 乳児室、ほふく室、保育室、遊戯室又は便所（以下「保育室等」という。）を２階以上に設ける場合の要件</t>
  </si>
  <si>
    <t>【幼保連携型認定こども園】</t>
  </si>
  <si>
    <t>※1　2階以上に乳児室等を設置→黄アのシートを入力</t>
  </si>
  <si>
    <t>園庭は</t>
  </si>
  <si>
    <t>設置階※1</t>
  </si>
  <si>
    <t>１　建築基準法施行令（昭和２５年政令第３３８号）第１２３条第１項各号又は同条第３項各号に規定する構造の屋内階段（ただし、同条第１項の場合においては，当該階段の構造は，建築物の１階から２階までの部分に限り、屋内と階段室とは、バルコニー又は付室を通じて連絡することとし、かつ、同条第３項第３号、第４号及び第１０号を満たすものとする。）
２　待避上有効なバルコニー
３　建築基準法第２条第７号の２に規定する準耐火構造の屋外傾斜路又はこれに準ずる設備
４　屋外階段</t>
  </si>
  <si>
    <t xml:space="preserve">１　建築基準法施行令第１２３条第１項各号又は同条第３項各号に規定する構造の屋内階段（ただし、同条第１項の場合においては、当該階段の構造は、建築物の１階から３階までの部分に限り、屋内と階段室とは、バルコニー又は付室を通じて連絡することとし、かつ、同条第３項第３号、第４号及び第１０号を満たすものとする。）
２　建築基準法第２条第７号に規定する耐火構造の屋外傾斜路又はこれに準ずる設備
３　屋外階段
</t>
  </si>
  <si>
    <t xml:space="preserve">１ 建築基準法施行令第１２３条第１項各号又は同条第３項各号に規定する構造の屋内階段（ただし、同条第１項の場合においては、当該階段の構造は、建築物の１階から保育室等が設けられている階までの部分に限り、屋内と階段室とは、バルコニー又は付室（階段室が同条第３項第２号に規定する構造を有する場合を除き、同号に規定する構造を有するものに限る。）を通じて連絡することとし、かつ、同項第３号、第４号及び第１０号を満たすものとする。）
２ 建築基準法第２条第７号に規定する耐火構造の屋外傾斜路
３ 建築基準法施行令第１２３条第２項各号に規定する構造の屋外階段
</t>
  </si>
  <si>
    <t>　【必置】園長、保育教諭、調理員、学校医、学校歯科医、学校薬剤師</t>
  </si>
  <si>
    <t>　なお、令和7年3月31日までの経過措置期間中は、幼稚園教諭免許状又は保育士資格のどちらか一方の免許・資格を
　有していれば、保育教諭、主幹保育教諭、指導保育教諭、助保育教諭及び講師（保育教諭及び助保育教諭に準ずる職務
　に従事する者に限る。）になることができる。</t>
  </si>
  <si>
    <t>　３歳児以上の学級（原則、学年で同一年齢児３５人以下で編制）、</t>
  </si>
  <si>
    <t>　２歳児以下のクラス（施設型給付ではない一時預かり事業などは除く。）</t>
  </si>
  <si>
    <t>　学級を担当する専任の主幹保育教諭、指導保育教諭又は保育教諭（１人以上）、</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</si>
</sst>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_ "/>
    <numFmt numFmtId="179" formatCode="#,##0.00_ "/>
    <numFmt numFmtId="180" formatCode="#,##0_ "/>
    <numFmt numFmtId="181" formatCode="#,##0_);[Red]\(#,##0\)"/>
    <numFmt numFmtId="182" formatCode="#,##0.00_);[Red]\(#,##0.00\)"/>
    <numFmt numFmtId="183" formatCode="#,##0.00;&quot;▲ &quot;#,##0.00"/>
    <numFmt numFmtId="184" formatCode="#,##0;&quot;▲ &quot;#,##0"/>
    <numFmt numFmtId="185" formatCode="0.0_ "/>
    <numFmt numFmtId="186" formatCode="#,##0.0;[Red]\-#,##0.0"/>
    <numFmt numFmtId="187" formatCode="0_ "/>
    <numFmt numFmtId="188" formatCode="0.0"/>
    <numFmt numFmtId="189" formatCode="#,##0.00_ &quot;㎡&quot;"/>
    <numFmt numFmtId="190" formatCode="#,##0.000_ "/>
    <numFmt numFmtId="191" formatCode="#,##0.0000_ "/>
    <numFmt numFmtId="192" formatCode="0;&quot;▲ &quot;0"/>
    <numFmt numFmtId="193" formatCode="#,##0.00;&quot;▲ &quot;#,##0.00&quot;㎡&quot;"/>
    <numFmt numFmtId="194" formatCode="#,##0.00;&quot;㎡&quot;\,&quot;▲ &quot;#,##0.00&quot;㎡&quot;"/>
    <numFmt numFmtId="195" formatCode="#,##0.00&quot;㎡&quot;\,&quot;▲ &quot;###0.00&quot;㎡&quot;"/>
    <numFmt numFmtId="196" formatCode="#,##0;&quot;▲ &quot;#,##0&quot;㎡&quot;"/>
    <numFmt numFmtId="197" formatCode="#,##0.0;&quot;▲ &quot;#,##0.0&quot;㎡&quot;"/>
    <numFmt numFmtId="198" formatCode="#,##0.00&quot;㎡&quot;;&quot;▲ &quot;#,##0.00&quot;㎡&quot;"/>
    <numFmt numFmtId="199" formatCode="0.00&quot;㎡&quot;"/>
    <numFmt numFmtId="200" formatCode="#,##0.0;&quot;▲ &quot;#,##0.0"/>
    <numFmt numFmtId="201" formatCode="#&quot;階建&quot;"/>
    <numFmt numFmtId="202" formatCode="&quot;(&quot;#&quot;階建)&quot;"/>
    <numFmt numFmtId="203" formatCode="#,##0_);\(#,##0\)"/>
    <numFmt numFmtId="204" formatCode="&quot;(&quot;#&quot;)&quot;"/>
    <numFmt numFmtId="205" formatCode="&quot;(&quot;#,###&quot;）&quot;"/>
    <numFmt numFmtId="206" formatCode="&quot;( &quot;#,##0.0&quot;)&quot;"/>
    <numFmt numFmtId="207" formatCode="&quot;(&quot;#,##0.0&quot;)&quot;"/>
    <numFmt numFmtId="208" formatCode="&quot;(&quot;#,&quot;)&quot;"/>
    <numFmt numFmtId="209" formatCode="&quot;(&quot;#,##0.00&quot;)&quot;"/>
    <numFmt numFmtId="210" formatCode="00"/>
    <numFmt numFmtId="211" formatCode="[$-411]ge\.m\.d;@"/>
    <numFmt numFmtId="212" formatCode="&quot;(&quot;0.00&quot;㎡)&quot;"/>
    <numFmt numFmtId="213" formatCode="&quot;Yes&quot;;&quot;Yes&quot;;&quot;No&quot;"/>
    <numFmt numFmtId="214" formatCode="&quot;True&quot;;&quot;True&quot;;&quot;False&quot;"/>
    <numFmt numFmtId="215" formatCode="&quot;On&quot;;&quot;On&quot;;&quot;Off&quot;"/>
    <numFmt numFmtId="216" formatCode="[$€-2]\ #,##0.00_);[Red]\([$€-2]\ #,##0.00\)"/>
    <numFmt numFmtId="217" formatCode="#,##0.00_);\(#,##0.00\)"/>
    <numFmt numFmtId="218" formatCode="[$]ggge&quot;年&quot;m&quot;月&quot;d&quot;日&quot;;@"/>
    <numFmt numFmtId="219" formatCode="[$-411]gge&quot;年&quot;m&quot;月&quot;d&quot;日&quot;;@"/>
    <numFmt numFmtId="220" formatCode="[$]gge&quot;年&quot;m&quot;月&quot;d&quot;日&quot;;@"/>
    <numFmt numFmtId="221" formatCode="[$]ggge&quot;年&quot;m&quot;月&quot;d&quot;日&quot;;@"/>
    <numFmt numFmtId="222" formatCode="[$]gge&quot;年&quot;m&quot;月&quot;d&quot;日&quot;;@"/>
  </numFmts>
  <fonts count="84">
    <font>
      <sz val="11"/>
      <name val="ＭＳ Ｐゴシック"/>
      <family val="3"/>
    </font>
    <font>
      <sz val="6"/>
      <name val="ＭＳ Ｐゴシック"/>
      <family val="3"/>
    </font>
    <font>
      <sz val="12"/>
      <name val="ＭＳ ゴシック"/>
      <family val="3"/>
    </font>
    <font>
      <sz val="12"/>
      <color indexed="12"/>
      <name val="ＭＳ ゴシック"/>
      <family val="3"/>
    </font>
    <font>
      <sz val="9"/>
      <name val="ＭＳ ゴシック"/>
      <family val="3"/>
    </font>
    <font>
      <b/>
      <sz val="16"/>
      <name val="ＭＳ ゴシック"/>
      <family val="3"/>
    </font>
    <font>
      <sz val="14"/>
      <name val="ＭＳ ゴシック"/>
      <family val="3"/>
    </font>
    <font>
      <b/>
      <sz val="12"/>
      <name val="ＭＳ ゴシック"/>
      <family val="3"/>
    </font>
    <font>
      <sz val="12"/>
      <name val="ＭＳ Ｐゴシック"/>
      <family val="3"/>
    </font>
    <font>
      <b/>
      <sz val="14"/>
      <name val="ＭＳ ゴシック"/>
      <family val="3"/>
    </font>
    <font>
      <sz val="14"/>
      <color indexed="12"/>
      <name val="ＭＳ ゴシック"/>
      <family val="3"/>
    </font>
    <font>
      <sz val="14"/>
      <name val="ＭＳ Ｐゴシック"/>
      <family val="3"/>
    </font>
    <font>
      <b/>
      <sz val="14"/>
      <name val="ＭＳ Ｐゴシック"/>
      <family val="3"/>
    </font>
    <font>
      <b/>
      <sz val="11"/>
      <name val="ＭＳ Ｐゴシック"/>
      <family val="3"/>
    </font>
    <font>
      <sz val="6"/>
      <name val="ＭＳ ゴシック"/>
      <family val="3"/>
    </font>
    <font>
      <sz val="10"/>
      <name val="ＭＳ ゴシック"/>
      <family val="3"/>
    </font>
    <font>
      <sz val="8"/>
      <name val="ＭＳ ゴシック"/>
      <family val="3"/>
    </font>
    <font>
      <sz val="11"/>
      <name val="ＭＳ ゴシック"/>
      <family val="3"/>
    </font>
    <font>
      <sz val="12"/>
      <color indexed="10"/>
      <name val="ＭＳ ゴシック"/>
      <family val="3"/>
    </font>
    <font>
      <sz val="9"/>
      <name val="ＭＳ Ｐゴシック"/>
      <family val="3"/>
    </font>
    <font>
      <b/>
      <sz val="9"/>
      <name val="ＭＳ Ｐゴシック"/>
      <family val="3"/>
    </font>
    <font>
      <sz val="10.5"/>
      <name val="ＭＳ 明朝"/>
      <family val="1"/>
    </font>
    <font>
      <sz val="10"/>
      <name val="Symbol"/>
      <family val="1"/>
    </font>
    <font>
      <sz val="12"/>
      <name val="ＭＳ 明朝"/>
      <family val="1"/>
    </font>
    <font>
      <sz val="10"/>
      <color indexed="10"/>
      <name val="ＭＳ ゴシック"/>
      <family val="3"/>
    </font>
    <font>
      <b/>
      <sz val="10"/>
      <name val="ＭＳ ゴシック"/>
      <family val="3"/>
    </font>
    <font>
      <sz val="9"/>
      <color indexed="10"/>
      <name val="ＭＳ ゴシック"/>
      <family val="3"/>
    </font>
    <font>
      <sz val="10"/>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30"/>
      <name val="ＭＳ ゴシック"/>
      <family val="3"/>
    </font>
    <font>
      <sz val="14"/>
      <color indexed="56"/>
      <name val="ＭＳ ゴシック"/>
      <family val="3"/>
    </font>
    <font>
      <sz val="12"/>
      <color indexed="56"/>
      <name val="ＭＳ ゴシック"/>
      <family val="3"/>
    </font>
    <font>
      <sz val="12"/>
      <color indexed="40"/>
      <name val="ＭＳ ゴシック"/>
      <family val="3"/>
    </font>
    <font>
      <sz val="12"/>
      <color indexed="60"/>
      <name val="ＭＳ ゴシック"/>
      <family val="3"/>
    </font>
    <font>
      <sz val="9"/>
      <color indexed="60"/>
      <name val="ＭＳ ゴシック"/>
      <family val="3"/>
    </font>
    <font>
      <sz val="9"/>
      <color indexed="8"/>
      <name val="ＭＳ 明朝"/>
      <family val="1"/>
    </font>
    <font>
      <sz val="14"/>
      <color indexed="56"/>
      <name val="ＭＳ Ｐゴシック"/>
      <family val="3"/>
    </font>
    <font>
      <sz val="10.5"/>
      <color indexed="8"/>
      <name val="ＭＳ 明朝"/>
      <family val="1"/>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2"/>
      <color rgb="FF0070C0"/>
      <name val="ＭＳ ゴシック"/>
      <family val="3"/>
    </font>
    <font>
      <sz val="12"/>
      <color rgb="FFFF0000"/>
      <name val="ＭＳ ゴシック"/>
      <family val="3"/>
    </font>
    <font>
      <sz val="14"/>
      <color rgb="FF002060"/>
      <name val="ＭＳ ゴシック"/>
      <family val="3"/>
    </font>
    <font>
      <sz val="12"/>
      <color theme="3"/>
      <name val="ＭＳ ゴシック"/>
      <family val="3"/>
    </font>
    <font>
      <sz val="12"/>
      <color rgb="FF00B0F0"/>
      <name val="ＭＳ ゴシック"/>
      <family val="3"/>
    </font>
    <font>
      <sz val="12"/>
      <color theme="9" tint="-0.4999699890613556"/>
      <name val="ＭＳ ゴシック"/>
      <family val="3"/>
    </font>
    <font>
      <sz val="11"/>
      <color theme="9" tint="-0.4999699890613556"/>
      <name val="ＭＳ ゴシック"/>
      <family val="3"/>
    </font>
    <font>
      <sz val="14"/>
      <color rgb="FF0000FF"/>
      <name val="ＭＳ ゴシック"/>
      <family val="3"/>
    </font>
    <font>
      <sz val="9"/>
      <color rgb="FF000000"/>
      <name val="ＭＳ 明朝"/>
      <family val="1"/>
    </font>
    <font>
      <sz val="9"/>
      <color theme="9" tint="-0.4999699890613556"/>
      <name val="ＭＳ ゴシック"/>
      <family val="3"/>
    </font>
    <font>
      <sz val="14"/>
      <color theme="3"/>
      <name val="ＭＳ ゴシック"/>
      <family val="3"/>
    </font>
    <font>
      <sz val="14"/>
      <color rgb="FF002060"/>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tint="-0.3499799966812134"/>
        <bgColor indexed="64"/>
      </patternFill>
    </fill>
    <fill>
      <patternFill patternType="solid">
        <fgColor rgb="FF00B0F0"/>
        <bgColor indexed="64"/>
      </patternFill>
    </fill>
    <fill>
      <patternFill patternType="solid">
        <fgColor rgb="FFFFC000"/>
        <bgColor indexed="64"/>
      </patternFill>
    </fill>
    <fill>
      <patternFill patternType="solid">
        <fgColor theme="1"/>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indexed="22"/>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ck"/>
      <top>
        <color indexed="63"/>
      </top>
      <bottom style="thin"/>
    </border>
    <border>
      <left style="thick"/>
      <right style="thin"/>
      <top>
        <color indexed="63"/>
      </top>
      <bottom>
        <color indexed="63"/>
      </bottom>
    </border>
    <border>
      <left style="thick"/>
      <right style="thin"/>
      <top>
        <color indexed="63"/>
      </top>
      <bottom style="thin"/>
    </border>
    <border>
      <left>
        <color indexed="63"/>
      </left>
      <right style="thick"/>
      <top>
        <color indexed="63"/>
      </top>
      <bottom>
        <color indexed="63"/>
      </bottom>
    </border>
    <border>
      <left style="thick"/>
      <right style="thin"/>
      <top style="thin"/>
      <bottom>
        <color indexed="63"/>
      </bottom>
    </border>
    <border>
      <left>
        <color indexed="63"/>
      </left>
      <right style="thick"/>
      <top style="thin"/>
      <bottom>
        <color indexed="63"/>
      </bottom>
    </border>
    <border>
      <left style="thick"/>
      <right style="thin"/>
      <top>
        <color indexed="63"/>
      </top>
      <bottom style="thick"/>
    </border>
    <border>
      <left style="thick"/>
      <right style="thin"/>
      <top style="thick"/>
      <bottom style="thin"/>
    </border>
    <border>
      <left style="thin"/>
      <right style="thin"/>
      <top style="thick"/>
      <bottom style="thin"/>
    </border>
    <border>
      <left style="thick"/>
      <right style="thin"/>
      <top style="thin"/>
      <bottom style="thin"/>
    </border>
    <border>
      <left style="thick"/>
      <right style="thin"/>
      <top style="thin"/>
      <bottom style="thick"/>
    </border>
    <border>
      <left style="thin"/>
      <right style="thin"/>
      <top style="thin"/>
      <bottom style="thick"/>
    </border>
    <border>
      <left>
        <color indexed="63"/>
      </left>
      <right>
        <color indexed="63"/>
      </right>
      <top>
        <color indexed="63"/>
      </top>
      <bottom style="thick"/>
    </border>
    <border>
      <left>
        <color indexed="63"/>
      </left>
      <right style="thin"/>
      <top style="thin"/>
      <bottom style="thin"/>
    </border>
    <border>
      <left style="thin"/>
      <right>
        <color indexed="63"/>
      </right>
      <top style="thin"/>
      <bottom style="thin"/>
    </border>
    <border>
      <left style="thin"/>
      <right style="thin"/>
      <top>
        <color indexed="63"/>
      </top>
      <bottom style="thick"/>
    </border>
    <border>
      <left style="thin"/>
      <right>
        <color indexed="63"/>
      </right>
      <top>
        <color indexed="63"/>
      </top>
      <bottom style="thick"/>
    </border>
    <border>
      <left>
        <color indexed="63"/>
      </left>
      <right>
        <color indexed="63"/>
      </right>
      <top style="thin"/>
      <bottom style="thin"/>
    </border>
    <border>
      <left style="thin"/>
      <right style="thick"/>
      <top>
        <color indexed="63"/>
      </top>
      <bottom>
        <color indexed="63"/>
      </bottom>
    </border>
    <border>
      <left>
        <color indexed="63"/>
      </left>
      <right style="thick"/>
      <top>
        <color indexed="63"/>
      </top>
      <bottom style="thick"/>
    </border>
    <border diagonalDown="1">
      <left style="thin"/>
      <right style="thin"/>
      <top style="thin"/>
      <bottom style="thin"/>
      <diagonal style="thin"/>
    </border>
    <border>
      <left style="thick"/>
      <right>
        <color indexed="63"/>
      </right>
      <top style="thick"/>
      <bottom style="thick"/>
    </border>
    <border>
      <left style="thick"/>
      <right>
        <color indexed="63"/>
      </right>
      <top style="thick"/>
      <bottom style="thin"/>
    </border>
    <border>
      <left style="thick"/>
      <right>
        <color indexed="63"/>
      </right>
      <top style="thin"/>
      <bottom style="thick"/>
    </border>
    <border>
      <left>
        <color indexed="63"/>
      </left>
      <right style="thick"/>
      <top style="thick"/>
      <bottom style="thick"/>
    </border>
    <border>
      <left>
        <color indexed="63"/>
      </left>
      <right style="thick"/>
      <top style="thick"/>
      <bottom>
        <color indexed="63"/>
      </bottom>
    </border>
    <border>
      <left>
        <color indexed="63"/>
      </left>
      <right style="thick"/>
      <top style="thin"/>
      <bottom style="thick"/>
    </border>
    <border>
      <left>
        <color indexed="63"/>
      </left>
      <right style="thick"/>
      <top style="thin"/>
      <bottom style="thin"/>
    </border>
    <border>
      <left style="thin"/>
      <right style="thick"/>
      <top style="thick"/>
      <bottom>
        <color indexed="63"/>
      </bottom>
    </border>
    <border>
      <left style="thin"/>
      <right style="thick"/>
      <top style="thin"/>
      <bottom style="thin"/>
    </border>
    <border>
      <left style="dotted"/>
      <right>
        <color indexed="63"/>
      </right>
      <top style="thin"/>
      <bottom style="thin"/>
    </border>
    <border>
      <left style="dotted"/>
      <right style="medium"/>
      <top style="medium"/>
      <bottom style="thin"/>
    </border>
    <border>
      <left style="medium"/>
      <right>
        <color indexed="63"/>
      </right>
      <top style="thin"/>
      <bottom style="thin"/>
    </border>
    <border>
      <left style="dotted"/>
      <right style="medium"/>
      <top style="thin"/>
      <bottom style="thin"/>
    </border>
    <border>
      <left style="medium"/>
      <right>
        <color indexed="63"/>
      </right>
      <top style="thin"/>
      <bottom style="medium"/>
    </border>
    <border>
      <left style="medium"/>
      <right>
        <color indexed="63"/>
      </right>
      <top style="medium"/>
      <bottom style="thin"/>
    </border>
    <border>
      <left style="dotted"/>
      <right>
        <color indexed="63"/>
      </right>
      <top style="medium"/>
      <bottom style="thin"/>
    </border>
    <border>
      <left>
        <color indexed="63"/>
      </left>
      <right style="medium"/>
      <top style="thin"/>
      <bottom style="thin"/>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color indexed="63"/>
      </top>
      <bottom style="medium"/>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thin"/>
      <bottom style="medium"/>
    </border>
    <border>
      <left style="thin"/>
      <right style="medium"/>
      <top style="thin"/>
      <bottom style="medium"/>
    </border>
    <border>
      <left style="medium"/>
      <right>
        <color indexed="63"/>
      </right>
      <top style="thin"/>
      <bottom>
        <color indexed="63"/>
      </bottom>
    </border>
    <border diagonalDown="1">
      <left style="dashed"/>
      <right style="dashed"/>
      <top style="thin"/>
      <bottom>
        <color indexed="63"/>
      </bottom>
      <diagonal style="thin"/>
    </border>
    <border>
      <left style="dotted"/>
      <right style="medium"/>
      <top style="thin"/>
      <bottom style="medium"/>
    </border>
    <border>
      <left style="medium"/>
      <right>
        <color indexed="63"/>
      </right>
      <top>
        <color indexed="63"/>
      </top>
      <bottom style="thin"/>
    </border>
    <border>
      <left style="dotted"/>
      <right>
        <color indexed="63"/>
      </right>
      <top>
        <color indexed="63"/>
      </top>
      <bottom style="thin"/>
    </border>
    <border>
      <left style="dotted"/>
      <right>
        <color indexed="63"/>
      </right>
      <top style="thin"/>
      <bottom>
        <color indexed="63"/>
      </bottom>
    </border>
    <border>
      <left>
        <color indexed="63"/>
      </left>
      <right style="medium"/>
      <top style="medium"/>
      <bottom style="thin"/>
    </border>
    <border>
      <left style="thin"/>
      <right style="medium"/>
      <top style="medium"/>
      <bottom style="medium"/>
    </border>
    <border>
      <left style="thin"/>
      <right>
        <color indexed="63"/>
      </right>
      <top style="thick"/>
      <bottom style="thin"/>
    </border>
    <border>
      <left style="thin"/>
      <right>
        <color indexed="63"/>
      </right>
      <top style="thin"/>
      <bottom style="thick"/>
    </border>
    <border>
      <left style="medium"/>
      <right style="thin"/>
      <top style="medium"/>
      <bottom style="medium"/>
    </border>
    <border diagonalDown="1">
      <left style="thin"/>
      <right>
        <color indexed="63"/>
      </right>
      <top style="thin"/>
      <bottom style="thin"/>
      <diagonal style="thin"/>
    </border>
    <border diagonalDown="1">
      <left style="thin"/>
      <right style="medium"/>
      <top style="thin"/>
      <bottom style="thin"/>
      <diagonal style="thin"/>
    </border>
    <border>
      <left style="thin"/>
      <right style="dotted"/>
      <top style="thin"/>
      <bottom style="thin"/>
    </border>
    <border>
      <left style="dotted"/>
      <right>
        <color indexed="63"/>
      </right>
      <top style="thin"/>
      <bottom style="medium"/>
    </border>
    <border>
      <left style="thin"/>
      <right style="dotted"/>
      <top style="thin"/>
      <bottom style="medium"/>
    </border>
    <border>
      <left style="thin"/>
      <right style="medium"/>
      <top style="thin"/>
      <bottom>
        <color indexed="63"/>
      </bottom>
    </border>
    <border>
      <left>
        <color indexed="63"/>
      </left>
      <right>
        <color indexed="63"/>
      </right>
      <top style="medium"/>
      <bottom>
        <color indexed="63"/>
      </bottom>
    </border>
    <border>
      <left style="dotted"/>
      <right style="dotted"/>
      <top style="medium"/>
      <bottom style="thin"/>
    </border>
    <border>
      <left style="dashed"/>
      <right style="dashed"/>
      <top style="thin"/>
      <bottom style="thin"/>
    </border>
    <border>
      <left style="medium"/>
      <right>
        <color indexed="63"/>
      </right>
      <top style="thin"/>
      <bottom style="double"/>
    </border>
    <border>
      <left style="dotted"/>
      <right style="dotted"/>
      <top style="thin"/>
      <bottom style="thin"/>
    </border>
    <border>
      <left style="dotted"/>
      <right style="dotted"/>
      <top style="thin"/>
      <bottom style="double"/>
    </border>
    <border>
      <left style="dotted"/>
      <right style="dotted"/>
      <top>
        <color indexed="63"/>
      </top>
      <bottom style="thin"/>
    </border>
    <border>
      <left style="dotted"/>
      <right style="dotted"/>
      <top style="thin"/>
      <bottom style="medium"/>
    </border>
    <border>
      <left style="dotted"/>
      <right style="dotted"/>
      <top>
        <color indexed="63"/>
      </top>
      <bottom>
        <color indexed="63"/>
      </bottom>
    </border>
    <border>
      <left style="dotted"/>
      <right style="medium"/>
      <top style="thin"/>
      <bottom>
        <color indexed="63"/>
      </bottom>
    </border>
    <border>
      <left style="dotted"/>
      <right style="medium"/>
      <top>
        <color indexed="63"/>
      </top>
      <bottom style="thin"/>
    </border>
    <border>
      <left style="dotted"/>
      <right style="medium"/>
      <top style="thin"/>
      <bottom style="double"/>
    </border>
    <border>
      <left style="thin"/>
      <right>
        <color indexed="63"/>
      </right>
      <top>
        <color indexed="63"/>
      </top>
      <bottom style="medium"/>
    </border>
    <border>
      <left style="medium"/>
      <right style="thin"/>
      <top style="medium"/>
      <bottom style="thin"/>
    </border>
    <border>
      <left style="medium"/>
      <right style="thin"/>
      <top style="thin"/>
      <bottom style="double"/>
    </border>
    <border>
      <left style="thin"/>
      <right style="medium"/>
      <top>
        <color indexed="63"/>
      </top>
      <bottom style="medium"/>
    </border>
    <border>
      <left style="medium"/>
      <right style="medium"/>
      <top>
        <color indexed="63"/>
      </top>
      <bottom>
        <color indexed="63"/>
      </bottom>
    </border>
    <border>
      <left>
        <color indexed="63"/>
      </left>
      <right style="medium"/>
      <top>
        <color indexed="63"/>
      </top>
      <bottom style="thin"/>
    </border>
    <border>
      <left>
        <color indexed="63"/>
      </left>
      <right style="medium"/>
      <top style="medium"/>
      <bottom style="medium"/>
    </border>
    <border>
      <left style="thin"/>
      <right style="medium"/>
      <top style="medium"/>
      <bottom>
        <color indexed="63"/>
      </bottom>
    </border>
    <border>
      <left style="thin"/>
      <right style="medium"/>
      <top>
        <color indexed="63"/>
      </top>
      <bottom style="thin"/>
    </border>
    <border>
      <left>
        <color indexed="63"/>
      </left>
      <right style="medium"/>
      <top style="thin"/>
      <bottom>
        <color indexed="63"/>
      </bottom>
    </border>
    <border>
      <left>
        <color indexed="63"/>
      </left>
      <right style="medium"/>
      <top style="thin"/>
      <bottom style="medium"/>
    </border>
    <border>
      <left style="medium"/>
      <right style="double"/>
      <top style="thin"/>
      <bottom style="thin"/>
    </border>
    <border>
      <left style="medium"/>
      <right style="double"/>
      <top style="thin"/>
      <bottom>
        <color indexed="63"/>
      </bottom>
    </border>
    <border>
      <left style="medium"/>
      <right style="double"/>
      <top style="thin"/>
      <bottom style="medium"/>
    </border>
    <border>
      <left>
        <color indexed="63"/>
      </left>
      <right>
        <color indexed="63"/>
      </right>
      <top>
        <color indexed="63"/>
      </top>
      <bottom style="medium"/>
    </border>
    <border>
      <left>
        <color indexed="63"/>
      </left>
      <right style="medium"/>
      <top>
        <color indexed="63"/>
      </top>
      <bottom style="medium"/>
    </border>
    <border>
      <left style="dotted"/>
      <right>
        <color indexed="63"/>
      </right>
      <top style="thin"/>
      <bottom style="dotted"/>
    </border>
    <border>
      <left style="dashed"/>
      <right style="dashed"/>
      <top style="thin"/>
      <bottom style="dotted"/>
    </border>
    <border>
      <left>
        <color indexed="63"/>
      </left>
      <right style="medium"/>
      <top style="thin"/>
      <bottom style="dotted"/>
    </border>
    <border diagonalDown="1">
      <left style="medium"/>
      <right style="thin"/>
      <top style="thin"/>
      <bottom style="thin"/>
      <diagonal style="thin"/>
    </border>
    <border diagonalDown="1">
      <left>
        <color indexed="63"/>
      </left>
      <right style="medium"/>
      <top style="thin"/>
      <bottom style="medium"/>
      <diagonal style="thin"/>
    </border>
    <border diagonalDown="1">
      <left style="medium"/>
      <right style="thin"/>
      <top style="thin"/>
      <bottom style="medium"/>
      <diagonal style="thin"/>
    </border>
    <border>
      <left>
        <color indexed="63"/>
      </left>
      <right style="thin"/>
      <top style="thin"/>
      <bottom style="medium"/>
    </border>
    <border diagonalDown="1">
      <left>
        <color indexed="63"/>
      </left>
      <right>
        <color indexed="63"/>
      </right>
      <top style="thin"/>
      <bottom style="thin"/>
      <diagonal style="thin"/>
    </border>
    <border diagonalDown="1">
      <left style="medium"/>
      <right>
        <color indexed="63"/>
      </right>
      <top style="thin"/>
      <bottom style="medium"/>
      <diagonal style="thin"/>
    </border>
    <border diagonalDown="1">
      <left>
        <color indexed="63"/>
      </left>
      <right style="medium"/>
      <top style="thin"/>
      <bottom>
        <color indexed="63"/>
      </bottom>
      <diagonal style="thin"/>
    </border>
    <border diagonalDown="1">
      <left>
        <color indexed="63"/>
      </left>
      <right style="medium"/>
      <top>
        <color indexed="63"/>
      </top>
      <bottom style="thin"/>
      <diagonal style="thin"/>
    </border>
    <border diagonalDown="1">
      <left style="medium"/>
      <right style="medium"/>
      <top style="thin"/>
      <bottom style="thin"/>
      <diagonal style="thin"/>
    </border>
    <border>
      <left style="medium"/>
      <right style="medium"/>
      <top style="thin"/>
      <bottom style="thin"/>
    </border>
    <border diagonalDown="1">
      <left style="medium"/>
      <right style="medium"/>
      <top style="thin"/>
      <bottom style="medium"/>
      <diagonal style="thin"/>
    </border>
    <border>
      <left style="medium"/>
      <right style="medium"/>
      <top style="thin"/>
      <bottom>
        <color indexed="63"/>
      </bottom>
    </border>
    <border>
      <left style="medium"/>
      <right style="medium"/>
      <top style="thin"/>
      <bottom style="medium"/>
    </border>
    <border>
      <left style="thin"/>
      <right style="medium"/>
      <top style="medium"/>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medium"/>
      <bottom>
        <color indexed="63"/>
      </bottom>
    </border>
    <border>
      <left style="thin"/>
      <right style="thin"/>
      <top style="medium"/>
      <bottom style="thin"/>
    </border>
    <border>
      <left>
        <color indexed="63"/>
      </left>
      <right style="thin"/>
      <top style="medium"/>
      <bottom>
        <color indexed="63"/>
      </bottom>
    </border>
    <border>
      <left style="dotted"/>
      <right>
        <color indexed="63"/>
      </right>
      <top style="dotted"/>
      <bottom style="thin"/>
    </border>
    <border>
      <left>
        <color indexed="63"/>
      </left>
      <right style="dashed"/>
      <top style="dotted"/>
      <bottom style="thin"/>
    </border>
    <border diagonalDown="1">
      <left style="thin"/>
      <right style="thin"/>
      <top>
        <color indexed="63"/>
      </top>
      <bottom>
        <color indexed="63"/>
      </bottom>
      <diagonal style="thin"/>
    </border>
    <border>
      <left>
        <color indexed="63"/>
      </left>
      <right>
        <color indexed="63"/>
      </right>
      <top style="medium"/>
      <bottom style="medium"/>
    </border>
    <border>
      <left style="medium"/>
      <right style="thin"/>
      <top style="thin"/>
      <bottom>
        <color indexed="63"/>
      </bottom>
    </border>
    <border>
      <left style="medium"/>
      <right>
        <color indexed="63"/>
      </right>
      <top>
        <color indexed="63"/>
      </top>
      <bottom style="medium"/>
    </border>
    <border diagonalDown="1">
      <left style="thin"/>
      <right>
        <color indexed="63"/>
      </right>
      <top style="thin"/>
      <bottom>
        <color indexed="63"/>
      </bottom>
      <diagonal style="thin"/>
    </border>
    <border diagonalDown="1">
      <left style="thin"/>
      <right>
        <color indexed="63"/>
      </right>
      <top>
        <color indexed="63"/>
      </top>
      <bottom>
        <color indexed="63"/>
      </bottom>
      <diagonal style="thin"/>
    </border>
    <border diagonalDown="1">
      <left style="thin"/>
      <right>
        <color indexed="63"/>
      </right>
      <top>
        <color indexed="63"/>
      </top>
      <bottom style="thin"/>
      <diagonal style="thin"/>
    </border>
    <border>
      <left style="medium"/>
      <right style="medium"/>
      <top style="medium"/>
      <bottom>
        <color indexed="63"/>
      </bottom>
    </border>
    <border>
      <left style="medium"/>
      <right style="medium"/>
      <top>
        <color indexed="63"/>
      </top>
      <bottom style="thin"/>
    </border>
    <border>
      <left style="medium"/>
      <right style="dotted"/>
      <top style="thin"/>
      <bottom>
        <color indexed="63"/>
      </bottom>
    </border>
    <border>
      <left style="medium"/>
      <right style="dotted"/>
      <top>
        <color indexed="63"/>
      </top>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thin"/>
    </border>
    <border>
      <left style="dotted"/>
      <right style="medium"/>
      <top>
        <color indexed="63"/>
      </top>
      <bottom>
        <color indexed="63"/>
      </bottom>
    </border>
    <border>
      <left style="dotted"/>
      <right style="medium"/>
      <top>
        <color indexed="63"/>
      </top>
      <bottom style="medium"/>
    </border>
    <border>
      <left style="medium"/>
      <right style="double"/>
      <top style="medium"/>
      <bottom>
        <color indexed="63"/>
      </bottom>
    </border>
    <border>
      <left style="medium"/>
      <right style="double"/>
      <top>
        <color indexed="63"/>
      </top>
      <bottom style="thin"/>
    </border>
    <border>
      <left style="medium"/>
      <right style="thin"/>
      <top>
        <color indexed="63"/>
      </top>
      <bottom>
        <color indexed="63"/>
      </bottom>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color indexed="63"/>
      </left>
      <right>
        <color indexed="63"/>
      </right>
      <top style="thick"/>
      <bottom style="thin"/>
    </border>
    <border>
      <left>
        <color indexed="63"/>
      </left>
      <right style="thin"/>
      <top style="thick"/>
      <bottom style="thin"/>
    </border>
    <border>
      <left>
        <color indexed="63"/>
      </left>
      <right>
        <color indexed="63"/>
      </right>
      <top style="thin"/>
      <bottom style="thick"/>
    </border>
    <border>
      <left>
        <color indexed="63"/>
      </left>
      <right style="thin"/>
      <top style="thin"/>
      <bottom style="thick"/>
    </border>
    <border>
      <left style="thick"/>
      <right>
        <color indexed="63"/>
      </right>
      <top>
        <color indexed="63"/>
      </top>
      <bottom>
        <color indexed="63"/>
      </bottom>
    </border>
    <border>
      <left style="thick"/>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style="thick"/>
      <top style="thick"/>
      <bottom style="thin"/>
    </border>
    <border diagonalDown="1">
      <left>
        <color indexed="63"/>
      </left>
      <right>
        <color indexed="63"/>
      </right>
      <top style="thin"/>
      <bottom>
        <color indexed="63"/>
      </bottom>
      <diagonal style="thin"/>
    </border>
    <border diagonalDown="1">
      <left>
        <color indexed="63"/>
      </left>
      <right style="thick"/>
      <top style="thin"/>
      <bottom>
        <color indexed="63"/>
      </bottom>
      <diagonal style="thin"/>
    </border>
    <border diagonalDown="1">
      <left>
        <color indexed="63"/>
      </left>
      <right>
        <color indexed="63"/>
      </right>
      <top>
        <color indexed="63"/>
      </top>
      <bottom style="thin"/>
      <diagonal style="thin"/>
    </border>
    <border diagonalDown="1">
      <left>
        <color indexed="63"/>
      </left>
      <right style="thick"/>
      <top>
        <color indexed="63"/>
      </top>
      <bottom style="thin"/>
      <diagonal style="thin"/>
    </border>
    <border>
      <left style="thin"/>
      <right>
        <color indexed="63"/>
      </right>
      <top style="thick"/>
      <bottom>
        <color indexed="63"/>
      </bottom>
    </border>
    <border>
      <left style="thick"/>
      <right>
        <color indexed="63"/>
      </right>
      <top style="thin"/>
      <bottom>
        <color indexed="63"/>
      </bottom>
    </border>
    <border>
      <left>
        <color indexed="63"/>
      </left>
      <right style="thin"/>
      <top>
        <color indexed="63"/>
      </top>
      <bottom style="thick"/>
    </border>
    <border>
      <left style="thick"/>
      <right>
        <color indexed="63"/>
      </right>
      <top>
        <color indexed="63"/>
      </top>
      <bottom style="thin"/>
    </border>
    <border diagonalDown="1">
      <left>
        <color indexed="63"/>
      </left>
      <right style="thin"/>
      <top style="thin"/>
      <bottom>
        <color indexed="63"/>
      </bottom>
      <diagonal style="thin"/>
    </border>
    <border diagonalDown="1">
      <left>
        <color indexed="63"/>
      </left>
      <right style="thin"/>
      <top>
        <color indexed="63"/>
      </top>
      <bottom style="thin"/>
      <diagonal style="thin"/>
    </border>
    <border diagonalDown="1">
      <left style="thin"/>
      <right>
        <color indexed="63"/>
      </right>
      <top>
        <color indexed="63"/>
      </top>
      <bottom style="thick"/>
      <diagonal style="thin"/>
    </border>
    <border diagonalDown="1">
      <left>
        <color indexed="63"/>
      </left>
      <right>
        <color indexed="63"/>
      </right>
      <top>
        <color indexed="63"/>
      </top>
      <bottom style="thick"/>
      <diagonal style="thin"/>
    </border>
    <border diagonalDown="1">
      <left>
        <color indexed="63"/>
      </left>
      <right style="thick"/>
      <top>
        <color indexed="63"/>
      </top>
      <bottom style="thick"/>
      <diagonal style="thin"/>
    </border>
    <border diagonalDown="1">
      <left>
        <color indexed="63"/>
      </left>
      <right style="thin"/>
      <top>
        <color indexed="63"/>
      </top>
      <bottom style="thick"/>
      <diagonal style="thin"/>
    </border>
    <border diagonalDown="1">
      <left style="thin"/>
      <right>
        <color indexed="63"/>
      </right>
      <top style="thick"/>
      <bottom style="thin"/>
      <diagonal style="thin"/>
    </border>
    <border diagonalDown="1">
      <left>
        <color indexed="63"/>
      </left>
      <right>
        <color indexed="63"/>
      </right>
      <top style="thick"/>
      <bottom style="thin"/>
      <diagonal style="thin"/>
    </border>
    <border diagonalDown="1">
      <left>
        <color indexed="63"/>
      </left>
      <right style="thick"/>
      <top style="thick"/>
      <bottom style="thin"/>
      <diagonal style="thin"/>
    </border>
    <border diagonalDown="1">
      <left>
        <color indexed="63"/>
      </left>
      <right style="thick"/>
      <top style="thin"/>
      <bottom style="thin"/>
      <diagonal style="thin"/>
    </border>
    <border diagonalDown="1">
      <left>
        <color indexed="63"/>
      </left>
      <right style="thin"/>
      <top>
        <color indexed="63"/>
      </top>
      <bottom>
        <color indexed="63"/>
      </bottom>
      <diagonal style="thin"/>
    </border>
    <border>
      <left style="thin"/>
      <right style="thick"/>
      <top style="thin"/>
      <bottom>
        <color indexed="63"/>
      </bottom>
    </border>
    <border>
      <left style="thin"/>
      <right style="thick"/>
      <top>
        <color indexed="63"/>
      </top>
      <bottom style="thick"/>
    </border>
    <border>
      <left style="thin"/>
      <right style="thick"/>
      <top style="thick"/>
      <bottom style="thin"/>
    </border>
    <border>
      <left style="thin"/>
      <right style="thick"/>
      <top style="thin"/>
      <bottom style="thick"/>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 fillId="0" borderId="0">
      <alignment vertical="center"/>
      <protection/>
    </xf>
    <xf numFmtId="0" fontId="0" fillId="0" borderId="0">
      <alignment/>
      <protection/>
    </xf>
    <xf numFmtId="0" fontId="70" fillId="32" borderId="0" applyNumberFormat="0" applyBorder="0" applyAlignment="0" applyProtection="0"/>
  </cellStyleXfs>
  <cellXfs count="81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vertical="center"/>
    </xf>
    <xf numFmtId="0" fontId="6" fillId="0" borderId="0" xfId="0" applyFont="1" applyAlignment="1">
      <alignment vertical="center"/>
    </xf>
    <xf numFmtId="0" fontId="2" fillId="0" borderId="11" xfId="0" applyFont="1" applyBorder="1" applyAlignment="1">
      <alignment vertical="top" wrapText="1"/>
    </xf>
    <xf numFmtId="0" fontId="2" fillId="0" borderId="11" xfId="0" applyFont="1" applyBorder="1" applyAlignment="1">
      <alignment vertical="top"/>
    </xf>
    <xf numFmtId="0" fontId="2" fillId="0" borderId="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horizontal="center" vertical="center"/>
    </xf>
    <xf numFmtId="0" fontId="9" fillId="0" borderId="0" xfId="0" applyFont="1" applyAlignment="1">
      <alignment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horizontal="center" vertical="center"/>
    </xf>
    <xf numFmtId="0" fontId="7" fillId="0" borderId="0" xfId="0" applyFont="1" applyAlignment="1">
      <alignment vertical="center"/>
    </xf>
    <xf numFmtId="0" fontId="5"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vertical="center" wrapText="1"/>
    </xf>
    <xf numFmtId="0" fontId="11" fillId="0" borderId="21" xfId="0" applyFont="1" applyBorder="1" applyAlignment="1">
      <alignment vertical="center" wrapText="1"/>
    </xf>
    <xf numFmtId="0" fontId="2" fillId="0" borderId="27" xfId="0" applyFont="1" applyBorder="1" applyAlignment="1">
      <alignment vertical="center"/>
    </xf>
    <xf numFmtId="0" fontId="6" fillId="0" borderId="28" xfId="0" applyFont="1" applyBorder="1" applyAlignment="1">
      <alignment vertical="center"/>
    </xf>
    <xf numFmtId="0" fontId="12" fillId="0" borderId="0" xfId="0" applyFont="1" applyAlignment="1">
      <alignmen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wrapTex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vertical="center" wrapText="1"/>
    </xf>
    <xf numFmtId="0" fontId="9" fillId="0" borderId="34" xfId="0" applyFont="1" applyBorder="1" applyAlignment="1">
      <alignment horizontal="left" vertical="center"/>
    </xf>
    <xf numFmtId="0" fontId="13" fillId="0" borderId="34" xfId="0" applyFont="1" applyBorder="1" applyAlignment="1">
      <alignment horizontal="left" vertical="center"/>
    </xf>
    <xf numFmtId="184" fontId="2" fillId="0" borderId="0" xfId="60" applyNumberFormat="1" applyFont="1">
      <alignment vertical="center"/>
      <protection/>
    </xf>
    <xf numFmtId="184" fontId="2" fillId="0" borderId="0" xfId="60" applyNumberFormat="1" applyAlignment="1">
      <alignment horizontal="center" vertical="center"/>
      <protection/>
    </xf>
    <xf numFmtId="184" fontId="15" fillId="0" borderId="0" xfId="60" applyNumberFormat="1" applyFont="1">
      <alignment vertical="center"/>
      <protection/>
    </xf>
    <xf numFmtId="184" fontId="2" fillId="0" borderId="11" xfId="60" applyNumberFormat="1" applyFont="1" applyBorder="1" applyAlignment="1">
      <alignment horizontal="center" vertical="center" shrinkToFit="1"/>
      <protection/>
    </xf>
    <xf numFmtId="184" fontId="2" fillId="0" borderId="16" xfId="60" applyNumberFormat="1" applyFont="1" applyBorder="1" applyAlignment="1">
      <alignment horizontal="center" vertical="center"/>
      <protection/>
    </xf>
    <xf numFmtId="184" fontId="2" fillId="0" borderId="21" xfId="60" applyNumberFormat="1" applyFont="1" applyBorder="1" applyAlignment="1">
      <alignment horizontal="center" vertical="center"/>
      <protection/>
    </xf>
    <xf numFmtId="184" fontId="3" fillId="0" borderId="21" xfId="60" applyNumberFormat="1" applyFont="1" applyBorder="1">
      <alignment vertical="center"/>
      <protection/>
    </xf>
    <xf numFmtId="200" fontId="3" fillId="0" borderId="21" xfId="60" applyNumberFormat="1" applyFont="1" applyBorder="1">
      <alignment vertical="center"/>
      <protection/>
    </xf>
    <xf numFmtId="49" fontId="2" fillId="0" borderId="21" xfId="60" applyNumberFormat="1" applyFill="1" applyBorder="1" applyAlignment="1">
      <alignment horizontal="center" vertical="center"/>
      <protection/>
    </xf>
    <xf numFmtId="184" fontId="15" fillId="0" borderId="0" xfId="60" applyNumberFormat="1" applyFont="1" applyAlignment="1">
      <alignment vertical="center"/>
      <protection/>
    </xf>
    <xf numFmtId="184" fontId="3" fillId="0" borderId="21" xfId="60" applyNumberFormat="1" applyFont="1" applyFill="1" applyBorder="1">
      <alignment vertical="center"/>
      <protection/>
    </xf>
    <xf numFmtId="184" fontId="2" fillId="0" borderId="12" xfId="60" applyNumberFormat="1" applyFont="1" applyBorder="1" applyAlignment="1">
      <alignment horizontal="center" vertical="center"/>
      <protection/>
    </xf>
    <xf numFmtId="184" fontId="3" fillId="0" borderId="12" xfId="60" applyNumberFormat="1" applyFont="1" applyBorder="1">
      <alignment vertical="center"/>
      <protection/>
    </xf>
    <xf numFmtId="184" fontId="16" fillId="0" borderId="0" xfId="60" applyNumberFormat="1" applyFont="1">
      <alignment vertical="center"/>
      <protection/>
    </xf>
    <xf numFmtId="184" fontId="2" fillId="0" borderId="0" xfId="60" applyNumberFormat="1" applyFont="1" applyBorder="1">
      <alignment vertical="center"/>
      <protection/>
    </xf>
    <xf numFmtId="184" fontId="15" fillId="0" borderId="0" xfId="60" applyNumberFormat="1" applyFont="1" applyBorder="1" applyAlignment="1">
      <alignment/>
      <protection/>
    </xf>
    <xf numFmtId="184" fontId="2" fillId="0" borderId="0" xfId="60" applyNumberFormat="1" applyFont="1" applyBorder="1" applyAlignment="1">
      <alignment horizontal="center" vertical="center"/>
      <protection/>
    </xf>
    <xf numFmtId="184" fontId="17" fillId="0" borderId="0" xfId="60" applyNumberFormat="1" applyFont="1" applyBorder="1" applyAlignment="1">
      <alignment horizontal="left" vertical="center"/>
      <protection/>
    </xf>
    <xf numFmtId="49" fontId="17" fillId="0" borderId="0" xfId="60" applyNumberFormat="1" applyFont="1" applyBorder="1" applyAlignment="1">
      <alignment horizontal="left" vertical="center"/>
      <protection/>
    </xf>
    <xf numFmtId="49" fontId="2" fillId="0" borderId="0" xfId="60" applyNumberFormat="1" applyFont="1" applyBorder="1" applyAlignment="1">
      <alignment horizontal="center" vertical="center"/>
      <protection/>
    </xf>
    <xf numFmtId="184" fontId="15" fillId="0" borderId="0" xfId="60" applyNumberFormat="1" applyFont="1" applyBorder="1">
      <alignment vertical="center"/>
      <protection/>
    </xf>
    <xf numFmtId="184" fontId="2" fillId="0" borderId="0" xfId="60" applyNumberFormat="1" applyBorder="1" applyAlignment="1">
      <alignment horizontal="center" vertical="center"/>
      <protection/>
    </xf>
    <xf numFmtId="184" fontId="2" fillId="0" borderId="0" xfId="60" applyNumberFormat="1" applyFont="1" applyBorder="1" applyAlignment="1">
      <alignment horizontal="center" vertical="center" shrinkToFit="1"/>
      <protection/>
    </xf>
    <xf numFmtId="184" fontId="17" fillId="0" borderId="0" xfId="60" applyNumberFormat="1" applyFont="1">
      <alignment vertical="center"/>
      <protection/>
    </xf>
    <xf numFmtId="184" fontId="17" fillId="0" borderId="0" xfId="60" applyNumberFormat="1" applyFont="1" applyAlignment="1">
      <alignment horizontal="center" vertical="center"/>
      <protection/>
    </xf>
    <xf numFmtId="0" fontId="15" fillId="0" borderId="0" xfId="60" applyFont="1">
      <alignment vertical="center"/>
      <protection/>
    </xf>
    <xf numFmtId="0" fontId="2" fillId="0" borderId="0" xfId="60" applyFont="1">
      <alignment vertical="center"/>
      <protection/>
    </xf>
    <xf numFmtId="184" fontId="2" fillId="0" borderId="16" xfId="60" applyNumberFormat="1" applyFont="1" applyFill="1" applyBorder="1" applyAlignment="1">
      <alignment horizontal="center" vertical="center"/>
      <protection/>
    </xf>
    <xf numFmtId="184" fontId="3" fillId="33" borderId="21" xfId="60" applyNumberFormat="1" applyFont="1" applyFill="1" applyBorder="1">
      <alignment vertical="center"/>
      <protection/>
    </xf>
    <xf numFmtId="184" fontId="2" fillId="0" borderId="11" xfId="60" applyNumberFormat="1" applyFont="1" applyFill="1" applyBorder="1" applyAlignment="1">
      <alignment horizontal="center" vertical="center"/>
      <protection/>
    </xf>
    <xf numFmtId="184" fontId="2" fillId="0" borderId="35" xfId="60" applyNumberFormat="1" applyFont="1" applyFill="1" applyBorder="1">
      <alignment vertical="center"/>
      <protection/>
    </xf>
    <xf numFmtId="184" fontId="2" fillId="33" borderId="36" xfId="60" applyNumberFormat="1" applyFont="1" applyFill="1" applyBorder="1">
      <alignment vertical="center"/>
      <protection/>
    </xf>
    <xf numFmtId="200" fontId="3" fillId="0" borderId="18" xfId="60" applyNumberFormat="1" applyFont="1" applyBorder="1">
      <alignment vertical="center"/>
      <protection/>
    </xf>
    <xf numFmtId="0" fontId="6" fillId="33" borderId="21" xfId="0" applyFont="1" applyFill="1" applyBorder="1" applyAlignment="1">
      <alignment horizontal="center" vertical="center"/>
    </xf>
    <xf numFmtId="189" fontId="2" fillId="0" borderId="0" xfId="0" applyNumberFormat="1" applyFont="1" applyAlignment="1">
      <alignment vertical="center"/>
    </xf>
    <xf numFmtId="179" fontId="2" fillId="0" borderId="0" xfId="0" applyNumberFormat="1" applyFont="1" applyAlignment="1">
      <alignment vertical="center"/>
    </xf>
    <xf numFmtId="184" fontId="15" fillId="0" borderId="0" xfId="60" applyNumberFormat="1" applyFont="1" applyFill="1" applyAlignment="1">
      <alignment vertical="center" wrapText="1"/>
      <protection/>
    </xf>
    <xf numFmtId="184" fontId="4" fillId="0" borderId="0" xfId="60" applyNumberFormat="1" applyFont="1" applyFill="1" applyBorder="1" applyAlignment="1">
      <alignment horizontal="right" vertical="center"/>
      <protection/>
    </xf>
    <xf numFmtId="184" fontId="15" fillId="0" borderId="0" xfId="60" applyNumberFormat="1" applyFont="1" applyFill="1">
      <alignment vertical="center"/>
      <protection/>
    </xf>
    <xf numFmtId="184" fontId="71" fillId="0" borderId="21" xfId="60" applyNumberFormat="1" applyFont="1" applyFill="1" applyBorder="1">
      <alignment vertical="center"/>
      <protection/>
    </xf>
    <xf numFmtId="183" fontId="71" fillId="0" borderId="21" xfId="60" applyNumberFormat="1" applyFont="1" applyFill="1" applyBorder="1" applyAlignment="1">
      <alignment vertical="center"/>
      <protection/>
    </xf>
    <xf numFmtId="184" fontId="71" fillId="0" borderId="21" xfId="60" applyNumberFormat="1" applyFont="1" applyFill="1" applyBorder="1" applyAlignment="1">
      <alignment horizontal="right" vertical="center"/>
      <protection/>
    </xf>
    <xf numFmtId="184" fontId="2" fillId="0" borderId="0" xfId="60" applyNumberFormat="1" applyFont="1" applyFill="1">
      <alignment vertical="center"/>
      <protection/>
    </xf>
    <xf numFmtId="184" fontId="2" fillId="0" borderId="0" xfId="60" applyNumberFormat="1" applyFont="1" applyFill="1" applyBorder="1" applyAlignment="1">
      <alignment horizontal="center" vertical="center"/>
      <protection/>
    </xf>
    <xf numFmtId="184" fontId="71" fillId="0" borderId="0" xfId="60" applyNumberFormat="1" applyFont="1" applyFill="1" applyBorder="1">
      <alignment vertical="center"/>
      <protection/>
    </xf>
    <xf numFmtId="184" fontId="3" fillId="0" borderId="0" xfId="60" applyNumberFormat="1" applyFont="1" applyFill="1" applyBorder="1">
      <alignment vertical="center"/>
      <protection/>
    </xf>
    <xf numFmtId="184" fontId="72" fillId="0" borderId="0" xfId="60" applyNumberFormat="1" applyFont="1" applyFill="1">
      <alignment vertical="center"/>
      <protection/>
    </xf>
    <xf numFmtId="184" fontId="17" fillId="0" borderId="0" xfId="60" applyNumberFormat="1" applyFont="1" applyFill="1" applyAlignment="1">
      <alignment horizontal="center" vertical="center"/>
      <protection/>
    </xf>
    <xf numFmtId="184" fontId="2" fillId="0" borderId="12" xfId="60" applyNumberFormat="1" applyFont="1" applyFill="1" applyBorder="1" applyAlignment="1">
      <alignment horizontal="center" vertical="center" shrinkToFit="1"/>
      <protection/>
    </xf>
    <xf numFmtId="0" fontId="6" fillId="0" borderId="10" xfId="0" applyFont="1" applyFill="1" applyBorder="1" applyAlignment="1">
      <alignment vertical="center"/>
    </xf>
    <xf numFmtId="0" fontId="10" fillId="0" borderId="12" xfId="0" applyFont="1" applyFill="1" applyBorder="1" applyAlignment="1">
      <alignment horizontal="right" vertical="center"/>
    </xf>
    <xf numFmtId="0" fontId="6" fillId="0" borderId="10" xfId="0" applyFont="1" applyFill="1" applyBorder="1" applyAlignment="1">
      <alignment vertical="center"/>
    </xf>
    <xf numFmtId="0" fontId="10" fillId="0" borderId="12" xfId="0" applyFont="1" applyFill="1" applyBorder="1" applyAlignment="1">
      <alignment vertical="center"/>
    </xf>
    <xf numFmtId="0" fontId="10" fillId="0" borderId="37" xfId="0" applyFont="1" applyFill="1" applyBorder="1" applyAlignment="1">
      <alignment vertical="center"/>
    </xf>
    <xf numFmtId="0" fontId="2" fillId="0" borderId="13" xfId="0" applyFont="1" applyFill="1" applyBorder="1" applyAlignment="1">
      <alignment vertical="top"/>
    </xf>
    <xf numFmtId="0" fontId="2" fillId="0" borderId="14" xfId="0" applyFont="1" applyFill="1" applyBorder="1" applyAlignment="1">
      <alignment vertical="center"/>
    </xf>
    <xf numFmtId="0" fontId="2" fillId="0" borderId="15" xfId="0" applyFont="1" applyFill="1" applyBorder="1" applyAlignment="1">
      <alignment horizontal="center" vertical="center"/>
    </xf>
    <xf numFmtId="0" fontId="2" fillId="0" borderId="10" xfId="0" applyFont="1" applyFill="1" applyBorder="1" applyAlignment="1">
      <alignment vertical="center"/>
    </xf>
    <xf numFmtId="177" fontId="2" fillId="0" borderId="10" xfId="0" applyNumberFormat="1" applyFont="1" applyFill="1" applyBorder="1" applyAlignment="1">
      <alignment vertical="center"/>
    </xf>
    <xf numFmtId="0" fontId="2" fillId="0" borderId="13" xfId="0" applyFont="1" applyFill="1" applyBorder="1" applyAlignment="1">
      <alignment vertical="center"/>
    </xf>
    <xf numFmtId="0" fontId="72" fillId="0" borderId="14" xfId="0" applyFont="1" applyFill="1" applyBorder="1" applyAlignment="1">
      <alignment vertical="center"/>
    </xf>
    <xf numFmtId="0" fontId="2" fillId="0" borderId="14" xfId="0" applyFont="1" applyFill="1" applyBorder="1" applyAlignment="1">
      <alignment vertical="center"/>
    </xf>
    <xf numFmtId="179" fontId="10" fillId="0" borderId="37" xfId="0" applyNumberFormat="1" applyFont="1" applyFill="1" applyBorder="1" applyAlignment="1">
      <alignment vertical="center"/>
    </xf>
    <xf numFmtId="182" fontId="10" fillId="0" borderId="37" xfId="0" applyNumberFormat="1" applyFont="1" applyFill="1" applyBorder="1" applyAlignment="1">
      <alignment vertical="center"/>
    </xf>
    <xf numFmtId="0" fontId="6" fillId="0" borderId="38" xfId="0" applyFont="1" applyFill="1" applyBorder="1" applyAlignment="1">
      <alignment vertical="center"/>
    </xf>
    <xf numFmtId="0" fontId="6" fillId="0" borderId="34" xfId="0" applyFont="1" applyFill="1" applyBorder="1" applyAlignment="1">
      <alignment vertical="center"/>
    </xf>
    <xf numFmtId="179" fontId="73" fillId="0" borderId="34" xfId="0" applyNumberFormat="1" applyFont="1" applyFill="1" applyBorder="1" applyAlignment="1">
      <alignment vertical="center"/>
    </xf>
    <xf numFmtId="179" fontId="10" fillId="0" borderId="34" xfId="0" applyNumberFormat="1"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74" fillId="0" borderId="0"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10" xfId="0" applyFont="1" applyFill="1" applyBorder="1" applyAlignment="1">
      <alignment vertical="center" wrapText="1"/>
    </xf>
    <xf numFmtId="182" fontId="10" fillId="0" borderId="12" xfId="0" applyNumberFormat="1" applyFont="1" applyFill="1" applyBorder="1" applyAlignment="1">
      <alignment vertical="center"/>
    </xf>
    <xf numFmtId="2" fontId="73" fillId="0" borderId="17" xfId="0" applyNumberFormat="1" applyFont="1" applyFill="1" applyBorder="1" applyAlignment="1">
      <alignment vertical="center"/>
    </xf>
    <xf numFmtId="2" fontId="73" fillId="0" borderId="11" xfId="0" applyNumberFormat="1" applyFont="1" applyFill="1" applyBorder="1" applyAlignment="1">
      <alignment vertical="center"/>
    </xf>
    <xf numFmtId="0" fontId="2" fillId="0" borderId="12" xfId="0" applyFont="1" applyFill="1" applyBorder="1" applyAlignment="1">
      <alignment vertical="center"/>
    </xf>
    <xf numFmtId="182" fontId="10" fillId="0" borderId="11" xfId="0" applyNumberFormat="1" applyFont="1" applyFill="1" applyBorder="1" applyAlignment="1">
      <alignment vertical="center"/>
    </xf>
    <xf numFmtId="0" fontId="2" fillId="0" borderId="25" xfId="0" applyFont="1" applyFill="1" applyBorder="1" applyAlignment="1">
      <alignment vertical="center"/>
    </xf>
    <xf numFmtId="179" fontId="10" fillId="0" borderId="19" xfId="0" applyNumberFormat="1" applyFont="1" applyFill="1" applyBorder="1" applyAlignment="1">
      <alignment vertical="center"/>
    </xf>
    <xf numFmtId="179" fontId="73" fillId="0" borderId="19" xfId="0" applyNumberFormat="1" applyFont="1" applyFill="1" applyBorder="1" applyAlignment="1">
      <alignment vertical="center"/>
    </xf>
    <xf numFmtId="0" fontId="2" fillId="0" borderId="14" xfId="0" applyFont="1" applyFill="1" applyBorder="1" applyAlignment="1">
      <alignment horizontal="left" vertical="center"/>
    </xf>
    <xf numFmtId="179" fontId="3" fillId="0" borderId="0" xfId="0" applyNumberFormat="1" applyFont="1" applyFill="1" applyBorder="1" applyAlignment="1">
      <alignment vertical="center"/>
    </xf>
    <xf numFmtId="179" fontId="73" fillId="0" borderId="39" xfId="0" applyNumberFormat="1" applyFont="1" applyFill="1" applyBorder="1" applyAlignment="1">
      <alignment vertical="center"/>
    </xf>
    <xf numFmtId="0" fontId="2" fillId="0" borderId="35" xfId="0" applyFont="1" applyFill="1" applyBorder="1" applyAlignment="1">
      <alignment vertical="center"/>
    </xf>
    <xf numFmtId="0" fontId="2" fillId="0" borderId="40" xfId="0" applyFont="1" applyFill="1" applyBorder="1" applyAlignment="1">
      <alignment vertical="center"/>
    </xf>
    <xf numFmtId="180" fontId="3" fillId="0" borderId="0" xfId="0" applyNumberFormat="1" applyFont="1" applyFill="1" applyBorder="1" applyAlignment="1">
      <alignment vertical="center"/>
    </xf>
    <xf numFmtId="0" fontId="2" fillId="0" borderId="27" xfId="0" applyFont="1" applyFill="1" applyBorder="1" applyAlignment="1">
      <alignment vertical="center"/>
    </xf>
    <xf numFmtId="0" fontId="6" fillId="0" borderId="41" xfId="0" applyFont="1" applyFill="1" applyBorder="1" applyAlignment="1">
      <alignment vertical="center"/>
    </xf>
    <xf numFmtId="0" fontId="2" fillId="0" borderId="10" xfId="0" applyFont="1" applyFill="1" applyBorder="1" applyAlignment="1">
      <alignment vertical="center"/>
    </xf>
    <xf numFmtId="189" fontId="73" fillId="0" borderId="37" xfId="0" applyNumberFormat="1" applyFont="1" applyFill="1" applyBorder="1" applyAlignment="1">
      <alignment vertical="center"/>
    </xf>
    <xf numFmtId="0" fontId="2" fillId="0" borderId="42" xfId="0" applyFont="1" applyBorder="1" applyAlignment="1">
      <alignment vertical="center"/>
    </xf>
    <xf numFmtId="204" fontId="71" fillId="0" borderId="21" xfId="60" applyNumberFormat="1" applyFont="1" applyFill="1" applyBorder="1">
      <alignment vertical="center"/>
      <protection/>
    </xf>
    <xf numFmtId="207" fontId="71" fillId="0" borderId="21" xfId="60" applyNumberFormat="1" applyFont="1" applyFill="1" applyBorder="1">
      <alignment vertical="center"/>
      <protection/>
    </xf>
    <xf numFmtId="184" fontId="2" fillId="0" borderId="0" xfId="60" applyNumberFormat="1" applyFont="1" applyFill="1" applyBorder="1">
      <alignment vertical="center"/>
      <protection/>
    </xf>
    <xf numFmtId="0" fontId="2" fillId="34" borderId="43"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2" fillId="34" borderId="46" xfId="0" applyFont="1" applyFill="1" applyBorder="1" applyAlignment="1">
      <alignment horizontal="center" vertical="center"/>
    </xf>
    <xf numFmtId="0" fontId="9" fillId="35" borderId="47" xfId="0" applyFont="1" applyFill="1" applyBorder="1" applyAlignment="1">
      <alignment horizontal="center" vertical="center"/>
    </xf>
    <xf numFmtId="0" fontId="9" fillId="35" borderId="48" xfId="0" applyFont="1" applyFill="1" applyBorder="1" applyAlignment="1">
      <alignment horizontal="center" vertical="center"/>
    </xf>
    <xf numFmtId="0" fontId="9" fillId="35" borderId="49" xfId="0" applyFont="1" applyFill="1" applyBorder="1" applyAlignment="1">
      <alignment horizontal="center" vertical="center"/>
    </xf>
    <xf numFmtId="0" fontId="6" fillId="35" borderId="49" xfId="0" applyFont="1" applyFill="1" applyBorder="1" applyAlignment="1">
      <alignment horizontal="center" vertical="center"/>
    </xf>
    <xf numFmtId="49" fontId="2" fillId="0" borderId="12" xfId="0" applyNumberFormat="1" applyFont="1" applyBorder="1" applyAlignment="1">
      <alignment vertical="center"/>
    </xf>
    <xf numFmtId="49" fontId="2" fillId="0" borderId="21" xfId="0" applyNumberFormat="1" applyFont="1" applyBorder="1" applyAlignment="1">
      <alignment vertical="center"/>
    </xf>
    <xf numFmtId="49" fontId="2" fillId="0" borderId="33" xfId="0" applyNumberFormat="1" applyFont="1" applyBorder="1" applyAlignment="1">
      <alignment vertical="center"/>
    </xf>
    <xf numFmtId="0" fontId="11" fillId="0" borderId="36" xfId="0" applyFont="1" applyBorder="1" applyAlignment="1">
      <alignment vertical="center" wrapText="1"/>
    </xf>
    <xf numFmtId="0" fontId="11" fillId="0" borderId="50" xfId="0" applyFont="1" applyBorder="1" applyAlignment="1">
      <alignment horizontal="center" vertical="center"/>
    </xf>
    <xf numFmtId="0" fontId="9" fillId="35" borderId="51" xfId="0" applyFont="1" applyFill="1" applyBorder="1" applyAlignment="1">
      <alignment horizontal="center" vertical="center"/>
    </xf>
    <xf numFmtId="210" fontId="2" fillId="0" borderId="0" xfId="60" applyNumberFormat="1" applyFont="1">
      <alignment vertical="center"/>
      <protection/>
    </xf>
    <xf numFmtId="184" fontId="2" fillId="0" borderId="0" xfId="60" applyNumberFormat="1" applyAlignment="1">
      <alignment horizontal="left" vertical="center"/>
      <protection/>
    </xf>
    <xf numFmtId="184" fontId="17" fillId="0" borderId="21" xfId="60" applyNumberFormat="1" applyFont="1" applyBorder="1" applyAlignment="1">
      <alignment horizontal="center" vertical="center" wrapText="1"/>
      <protection/>
    </xf>
    <xf numFmtId="184" fontId="75" fillId="0" borderId="0" xfId="60" applyNumberFormat="1" applyFont="1">
      <alignment vertical="center"/>
      <protection/>
    </xf>
    <xf numFmtId="0" fontId="2" fillId="36" borderId="21" xfId="60" applyFill="1" applyBorder="1" applyAlignment="1">
      <alignment horizontal="center" vertical="center"/>
      <protection/>
    </xf>
    <xf numFmtId="204" fontId="71" fillId="0" borderId="21" xfId="60" applyNumberFormat="1" applyFont="1" applyFill="1" applyBorder="1" applyAlignment="1">
      <alignment horizontal="right" vertical="center"/>
      <protection/>
    </xf>
    <xf numFmtId="184" fontId="2" fillId="36" borderId="21" xfId="60" applyNumberFormat="1" applyFont="1" applyFill="1" applyBorder="1" applyAlignment="1" applyProtection="1">
      <alignment horizontal="right" vertical="center"/>
      <protection locked="0"/>
    </xf>
    <xf numFmtId="184" fontId="2" fillId="36" borderId="36" xfId="60" applyNumberFormat="1" applyFont="1" applyFill="1" applyBorder="1" applyAlignment="1" applyProtection="1">
      <alignment horizontal="right" vertical="center"/>
      <protection locked="0"/>
    </xf>
    <xf numFmtId="184" fontId="2" fillId="36" borderId="21" xfId="60" applyNumberFormat="1" applyFont="1" applyFill="1" applyBorder="1" applyProtection="1">
      <alignment vertical="center"/>
      <protection locked="0"/>
    </xf>
    <xf numFmtId="184" fontId="4" fillId="36" borderId="0" xfId="60" applyNumberFormat="1" applyFont="1" applyFill="1" applyBorder="1" applyAlignment="1" applyProtection="1">
      <alignment horizontal="left" vertical="center" shrinkToFit="1"/>
      <protection locked="0"/>
    </xf>
    <xf numFmtId="180" fontId="2" fillId="36" borderId="52" xfId="60" applyNumberFormat="1" applyFont="1" applyFill="1" applyBorder="1" applyProtection="1">
      <alignment vertical="center"/>
      <protection locked="0"/>
    </xf>
    <xf numFmtId="180" fontId="2" fillId="36" borderId="52" xfId="60" applyNumberFormat="1" applyFont="1" applyFill="1" applyBorder="1" applyAlignment="1" applyProtection="1">
      <alignment horizontal="center" vertical="center"/>
      <protection locked="0"/>
    </xf>
    <xf numFmtId="184" fontId="4" fillId="0" borderId="53" xfId="60" applyNumberFormat="1" applyFont="1" applyBorder="1" applyAlignment="1">
      <alignment vertical="center" wrapText="1"/>
      <protection/>
    </xf>
    <xf numFmtId="49" fontId="15" fillId="36" borderId="54" xfId="60" applyNumberFormat="1" applyFont="1" applyFill="1" applyBorder="1" applyAlignment="1" applyProtection="1">
      <alignment vertical="top" wrapText="1"/>
      <protection locked="0"/>
    </xf>
    <xf numFmtId="179" fontId="2" fillId="36" borderId="55" xfId="60" applyNumberFormat="1" applyFont="1" applyFill="1" applyBorder="1" applyProtection="1">
      <alignment vertical="center"/>
      <protection locked="0"/>
    </xf>
    <xf numFmtId="49" fontId="15" fillId="36" borderId="56" xfId="60" applyNumberFormat="1" applyFont="1" applyFill="1" applyBorder="1" applyAlignment="1" applyProtection="1">
      <alignment vertical="top" wrapText="1"/>
      <protection locked="0"/>
    </xf>
    <xf numFmtId="184" fontId="17" fillId="0" borderId="57" xfId="60" applyNumberFormat="1" applyFont="1" applyBorder="1">
      <alignment vertical="center"/>
      <protection/>
    </xf>
    <xf numFmtId="0" fontId="17" fillId="0" borderId="58" xfId="60" applyFont="1" applyFill="1" applyBorder="1" applyAlignment="1">
      <alignment horizontal="center" vertical="center"/>
      <protection/>
    </xf>
    <xf numFmtId="184" fontId="17" fillId="0" borderId="54" xfId="60" applyNumberFormat="1" applyFont="1" applyFill="1" applyBorder="1">
      <alignment vertical="center"/>
      <protection/>
    </xf>
    <xf numFmtId="184" fontId="2" fillId="36" borderId="59" xfId="60" applyNumberFormat="1" applyFont="1" applyFill="1" applyBorder="1" applyAlignment="1" applyProtection="1">
      <alignment horizontal="center" vertical="center"/>
      <protection locked="0"/>
    </xf>
    <xf numFmtId="184" fontId="2" fillId="0" borderId="0" xfId="60" applyNumberFormat="1" applyFont="1" applyFill="1" applyAlignment="1">
      <alignment horizontal="center" vertical="center"/>
      <protection/>
    </xf>
    <xf numFmtId="207" fontId="71" fillId="13" borderId="21" xfId="60" applyNumberFormat="1" applyFont="1" applyFill="1" applyBorder="1">
      <alignment vertical="center"/>
      <protection/>
    </xf>
    <xf numFmtId="209" fontId="71" fillId="13" borderId="21" xfId="60" applyNumberFormat="1" applyFont="1" applyFill="1" applyBorder="1">
      <alignment vertical="center"/>
      <protection/>
    </xf>
    <xf numFmtId="204" fontId="71" fillId="13" borderId="21" xfId="60" applyNumberFormat="1" applyFont="1" applyFill="1" applyBorder="1">
      <alignment vertical="center"/>
      <protection/>
    </xf>
    <xf numFmtId="184" fontId="2" fillId="15" borderId="11" xfId="60" applyNumberFormat="1" applyFont="1" applyFill="1" applyBorder="1" applyAlignment="1">
      <alignment horizontal="center" vertical="center"/>
      <protection/>
    </xf>
    <xf numFmtId="184" fontId="2" fillId="15" borderId="35" xfId="60" applyNumberFormat="1" applyFont="1" applyFill="1" applyBorder="1">
      <alignment vertical="center"/>
      <protection/>
    </xf>
    <xf numFmtId="0" fontId="6" fillId="15" borderId="21" xfId="0" applyFont="1" applyFill="1" applyBorder="1" applyAlignment="1">
      <alignment horizontal="center" vertical="center"/>
    </xf>
    <xf numFmtId="0" fontId="2" fillId="37" borderId="0" xfId="0" applyFont="1" applyFill="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184" fontId="4" fillId="36" borderId="60" xfId="60" applyNumberFormat="1" applyFont="1" applyFill="1" applyBorder="1" applyAlignment="1" applyProtection="1">
      <alignment horizontal="left" vertical="center" shrinkToFit="1"/>
      <protection locked="0"/>
    </xf>
    <xf numFmtId="184" fontId="2" fillId="0" borderId="61" xfId="60" applyNumberFormat="1" applyFont="1" applyFill="1" applyBorder="1" applyAlignment="1">
      <alignment horizontal="center" vertical="center"/>
      <protection/>
    </xf>
    <xf numFmtId="209" fontId="71" fillId="0" borderId="62" xfId="60" applyNumberFormat="1" applyFont="1" applyFill="1" applyBorder="1">
      <alignment vertical="center"/>
      <protection/>
    </xf>
    <xf numFmtId="184" fontId="2" fillId="0" borderId="63" xfId="60" applyNumberFormat="1" applyFont="1" applyFill="1" applyBorder="1" applyAlignment="1">
      <alignment horizontal="center" vertical="center"/>
      <protection/>
    </xf>
    <xf numFmtId="184" fontId="71" fillId="0" borderId="64" xfId="60" applyNumberFormat="1" applyFont="1" applyFill="1" applyBorder="1">
      <alignment vertical="center"/>
      <protection/>
    </xf>
    <xf numFmtId="184" fontId="71" fillId="0" borderId="65" xfId="60" applyNumberFormat="1" applyFont="1" applyFill="1" applyBorder="1">
      <alignment vertical="center"/>
      <protection/>
    </xf>
    <xf numFmtId="184" fontId="71" fillId="0" borderId="66" xfId="60" applyNumberFormat="1" applyFont="1" applyFill="1" applyBorder="1">
      <alignment vertical="center"/>
      <protection/>
    </xf>
    <xf numFmtId="204" fontId="71" fillId="0" borderId="64" xfId="60" applyNumberFormat="1" applyFont="1" applyFill="1" applyBorder="1">
      <alignment vertical="center"/>
      <protection/>
    </xf>
    <xf numFmtId="184" fontId="2" fillId="0" borderId="67" xfId="60" applyNumberFormat="1" applyFont="1" applyFill="1" applyBorder="1" applyAlignment="1">
      <alignment horizontal="center" vertical="center" shrinkToFit="1"/>
      <protection/>
    </xf>
    <xf numFmtId="184" fontId="16" fillId="0" borderId="68" xfId="60" applyNumberFormat="1" applyFont="1" applyFill="1" applyBorder="1" applyAlignment="1">
      <alignment horizontal="center" vertical="center"/>
      <protection/>
    </xf>
    <xf numFmtId="184" fontId="4" fillId="0" borderId="69" xfId="60" applyNumberFormat="1" applyFont="1" applyFill="1" applyBorder="1" applyAlignment="1">
      <alignment horizontal="right" vertical="center"/>
      <protection/>
    </xf>
    <xf numFmtId="179" fontId="2" fillId="36" borderId="70" xfId="60" applyNumberFormat="1" applyFont="1" applyFill="1" applyBorder="1" applyAlignment="1" applyProtection="1">
      <alignment horizontal="right" vertical="center"/>
      <protection locked="0"/>
    </xf>
    <xf numFmtId="209" fontId="71" fillId="0" borderId="71" xfId="60" applyNumberFormat="1" applyFont="1" applyFill="1" applyBorder="1">
      <alignment vertical="center"/>
      <protection/>
    </xf>
    <xf numFmtId="49" fontId="15" fillId="36" borderId="72" xfId="60" applyNumberFormat="1" applyFont="1" applyFill="1" applyBorder="1" applyAlignment="1" applyProtection="1">
      <alignment vertical="top" wrapText="1"/>
      <protection locked="0"/>
    </xf>
    <xf numFmtId="179" fontId="2" fillId="0" borderId="73" xfId="60" applyNumberFormat="1" applyFont="1" applyFill="1" applyBorder="1">
      <alignment vertical="center"/>
      <protection/>
    </xf>
    <xf numFmtId="184" fontId="15" fillId="0" borderId="54" xfId="60" applyNumberFormat="1" applyFont="1" applyFill="1" applyBorder="1" applyAlignment="1">
      <alignment vertical="center" wrapText="1"/>
      <protection/>
    </xf>
    <xf numFmtId="184" fontId="15" fillId="0" borderId="56" xfId="60" applyNumberFormat="1" applyFont="1" applyFill="1" applyBorder="1" applyAlignment="1">
      <alignment vertical="center" wrapText="1"/>
      <protection/>
    </xf>
    <xf numFmtId="180" fontId="2" fillId="36" borderId="55" xfId="60" applyNumberFormat="1" applyFont="1" applyFill="1" applyBorder="1" applyAlignment="1" applyProtection="1">
      <alignment horizontal="center" vertical="center"/>
      <protection locked="0"/>
    </xf>
    <xf numFmtId="180" fontId="2" fillId="36" borderId="74" xfId="60" applyNumberFormat="1" applyFont="1" applyFill="1" applyBorder="1" applyAlignment="1" applyProtection="1">
      <alignment horizontal="center" vertical="center"/>
      <protection locked="0"/>
    </xf>
    <xf numFmtId="184" fontId="17" fillId="0" borderId="57" xfId="60" applyNumberFormat="1" applyFont="1" applyFill="1" applyBorder="1" applyAlignment="1">
      <alignment horizontal="center" vertical="center"/>
      <protection/>
    </xf>
    <xf numFmtId="0" fontId="15" fillId="0" borderId="21" xfId="60" applyFont="1" applyBorder="1" applyAlignment="1">
      <alignment horizontal="center" vertical="center"/>
      <protection/>
    </xf>
    <xf numFmtId="0" fontId="15" fillId="0" borderId="21" xfId="60" applyFont="1" applyBorder="1" applyAlignment="1">
      <alignment vertical="center" wrapText="1"/>
      <protection/>
    </xf>
    <xf numFmtId="0" fontId="15" fillId="0" borderId="21" xfId="60" applyFont="1" applyBorder="1" applyAlignment="1">
      <alignment horizontal="center" vertical="center" wrapText="1"/>
      <protection/>
    </xf>
    <xf numFmtId="0" fontId="15" fillId="0" borderId="21" xfId="60" applyFont="1" applyBorder="1" applyAlignment="1">
      <alignment horizontal="center" vertical="center" shrinkToFit="1"/>
      <protection/>
    </xf>
    <xf numFmtId="211" fontId="15" fillId="0" borderId="21" xfId="60" applyNumberFormat="1" applyFont="1" applyBorder="1" applyAlignment="1">
      <alignment horizontal="center" vertical="center" wrapText="1"/>
      <protection/>
    </xf>
    <xf numFmtId="0" fontId="21" fillId="0" borderId="0" xfId="0" applyFont="1" applyBorder="1" applyAlignment="1" applyProtection="1">
      <alignment horizontal="center" vertical="center"/>
      <protection locked="0"/>
    </xf>
    <xf numFmtId="0" fontId="21" fillId="0" borderId="0" xfId="0" applyFont="1" applyBorder="1" applyAlignment="1" applyProtection="1">
      <alignment horizontal="justify" vertical="center"/>
      <protection locked="0"/>
    </xf>
    <xf numFmtId="0" fontId="22" fillId="0" borderId="0" xfId="0" applyFont="1" applyBorder="1" applyAlignment="1" applyProtection="1">
      <alignment vertical="top"/>
      <protection locked="0"/>
    </xf>
    <xf numFmtId="184" fontId="15" fillId="0" borderId="75" xfId="60" applyNumberFormat="1" applyFont="1" applyFill="1" applyBorder="1" applyAlignment="1">
      <alignment vertical="center" wrapText="1"/>
      <protection/>
    </xf>
    <xf numFmtId="180" fontId="2" fillId="36" borderId="76" xfId="60" applyNumberFormat="1" applyFont="1" applyFill="1" applyBorder="1" applyAlignment="1" applyProtection="1">
      <alignment horizontal="center" vertical="center"/>
      <protection locked="0"/>
    </xf>
    <xf numFmtId="179" fontId="2" fillId="36" borderId="74" xfId="60" applyNumberFormat="1" applyFont="1" applyFill="1" applyBorder="1" applyProtection="1">
      <alignment vertical="center"/>
      <protection locked="0"/>
    </xf>
    <xf numFmtId="184" fontId="15" fillId="0" borderId="72" xfId="60" applyNumberFormat="1" applyFont="1" applyFill="1" applyBorder="1" applyAlignment="1">
      <alignment vertical="center" wrapText="1"/>
      <protection/>
    </xf>
    <xf numFmtId="180" fontId="2" fillId="36" borderId="77" xfId="60" applyNumberFormat="1" applyFont="1" applyFill="1" applyBorder="1" applyAlignment="1" applyProtection="1">
      <alignment horizontal="center" vertical="center"/>
      <protection locked="0"/>
    </xf>
    <xf numFmtId="184" fontId="17" fillId="35" borderId="78" xfId="60" applyNumberFormat="1" applyFont="1" applyFill="1" applyBorder="1" applyAlignment="1">
      <alignment horizontal="center" vertical="center"/>
      <protection/>
    </xf>
    <xf numFmtId="183" fontId="17" fillId="0" borderId="0" xfId="60" applyNumberFormat="1" applyFont="1">
      <alignment vertical="center"/>
      <protection/>
    </xf>
    <xf numFmtId="183" fontId="2" fillId="0" borderId="0" xfId="60" applyNumberFormat="1" applyFont="1">
      <alignment vertical="center"/>
      <protection/>
    </xf>
    <xf numFmtId="204" fontId="71" fillId="13" borderId="65" xfId="60" applyNumberFormat="1" applyFont="1" applyFill="1" applyBorder="1">
      <alignment vertical="center"/>
      <protection/>
    </xf>
    <xf numFmtId="209" fontId="71" fillId="13" borderId="79" xfId="60" applyNumberFormat="1" applyFont="1" applyFill="1" applyBorder="1" applyProtection="1">
      <alignment vertical="center"/>
      <protection/>
    </xf>
    <xf numFmtId="212" fontId="6" fillId="0" borderId="80" xfId="0" applyNumberFormat="1" applyFont="1" applyFill="1" applyBorder="1" applyAlignment="1">
      <alignment horizontal="center" vertical="center"/>
    </xf>
    <xf numFmtId="199" fontId="6" fillId="35" borderId="36" xfId="0" applyNumberFormat="1" applyFont="1" applyFill="1" applyBorder="1" applyAlignment="1" applyProtection="1">
      <alignment horizontal="center" vertical="center"/>
      <protection locked="0"/>
    </xf>
    <xf numFmtId="212" fontId="6" fillId="0" borderId="36" xfId="0" applyNumberFormat="1" applyFont="1" applyFill="1" applyBorder="1" applyAlignment="1">
      <alignment horizontal="center" vertical="center"/>
    </xf>
    <xf numFmtId="199" fontId="6" fillId="0" borderId="81" xfId="0" applyNumberFormat="1" applyFont="1" applyFill="1" applyBorder="1" applyAlignment="1" applyProtection="1">
      <alignment horizontal="center" vertical="center"/>
      <protection/>
    </xf>
    <xf numFmtId="0" fontId="25" fillId="35" borderId="47" xfId="0" applyFont="1" applyFill="1" applyBorder="1" applyAlignment="1">
      <alignment horizontal="center" vertical="center" wrapText="1" shrinkToFit="1"/>
    </xf>
    <xf numFmtId="184" fontId="76" fillId="0" borderId="0" xfId="60" applyNumberFormat="1" applyFont="1">
      <alignment vertical="center"/>
      <protection/>
    </xf>
    <xf numFmtId="184" fontId="76" fillId="13" borderId="21" xfId="60" applyNumberFormat="1" applyFont="1" applyFill="1" applyBorder="1" applyAlignment="1">
      <alignment horizontal="center" vertical="center"/>
      <protection/>
    </xf>
    <xf numFmtId="184" fontId="76" fillId="36" borderId="21" xfId="60" applyNumberFormat="1" applyFont="1" applyFill="1" applyBorder="1" applyAlignment="1" applyProtection="1">
      <alignment horizontal="right" vertical="center"/>
      <protection locked="0"/>
    </xf>
    <xf numFmtId="184" fontId="76" fillId="13" borderId="42" xfId="60" applyNumberFormat="1" applyFont="1" applyFill="1" applyBorder="1" applyProtection="1">
      <alignment vertical="center"/>
      <protection/>
    </xf>
    <xf numFmtId="184" fontId="76" fillId="36" borderId="10" xfId="60" applyNumberFormat="1" applyFont="1" applyFill="1" applyBorder="1" applyAlignment="1" applyProtection="1">
      <alignment horizontal="right" vertical="center"/>
      <protection locked="0"/>
    </xf>
    <xf numFmtId="209" fontId="76" fillId="13" borderId="42" xfId="60" applyNumberFormat="1" applyFont="1" applyFill="1" applyBorder="1" applyAlignment="1" applyProtection="1">
      <alignment horizontal="right" vertical="center"/>
      <protection/>
    </xf>
    <xf numFmtId="184" fontId="76" fillId="13" borderId="66" xfId="60" applyNumberFormat="1" applyFont="1" applyFill="1" applyBorder="1" applyAlignment="1">
      <alignment horizontal="center" vertical="center"/>
      <protection/>
    </xf>
    <xf numFmtId="184" fontId="77" fillId="13" borderId="82" xfId="60" applyNumberFormat="1" applyFont="1" applyFill="1" applyBorder="1" applyAlignment="1" applyProtection="1">
      <alignment horizontal="center" vertical="center"/>
      <protection/>
    </xf>
    <xf numFmtId="184" fontId="2" fillId="36" borderId="59" xfId="60" applyNumberFormat="1" applyFont="1" applyFill="1" applyBorder="1" applyAlignment="1" applyProtection="1">
      <alignment horizontal="center" vertical="center" wrapText="1" shrinkToFit="1"/>
      <protection locked="0"/>
    </xf>
    <xf numFmtId="0" fontId="21" fillId="0" borderId="0" xfId="0" applyFont="1" applyBorder="1" applyAlignment="1" applyProtection="1">
      <alignment horizontal="left" vertical="center" textRotation="255" indent="1"/>
      <protection locked="0"/>
    </xf>
    <xf numFmtId="184" fontId="76" fillId="13" borderId="83" xfId="60" applyNumberFormat="1" applyFont="1" applyFill="1" applyBorder="1" applyProtection="1">
      <alignment vertical="center"/>
      <protection/>
    </xf>
    <xf numFmtId="209" fontId="76" fillId="13" borderId="83" xfId="60" applyNumberFormat="1" applyFont="1" applyFill="1" applyBorder="1" applyAlignment="1" applyProtection="1">
      <alignment horizontal="right" vertical="center"/>
      <protection/>
    </xf>
    <xf numFmtId="184" fontId="76" fillId="36" borderId="36" xfId="60" applyNumberFormat="1" applyFont="1" applyFill="1" applyBorder="1" applyAlignment="1" applyProtection="1">
      <alignment horizontal="right" vertical="center"/>
      <protection locked="0"/>
    </xf>
    <xf numFmtId="184" fontId="76" fillId="36" borderId="13" xfId="60" applyNumberFormat="1" applyFont="1" applyFill="1" applyBorder="1" applyAlignment="1" applyProtection="1">
      <alignment horizontal="right" vertical="center"/>
      <protection locked="0"/>
    </xf>
    <xf numFmtId="184" fontId="71" fillId="38" borderId="56" xfId="60" applyNumberFormat="1" applyFont="1" applyFill="1" applyBorder="1" applyAlignment="1">
      <alignment horizontal="center" vertical="center"/>
      <protection/>
    </xf>
    <xf numFmtId="184" fontId="17" fillId="38" borderId="82" xfId="60" applyNumberFormat="1" applyFont="1" applyFill="1" applyBorder="1" applyAlignment="1" applyProtection="1">
      <alignment horizontal="center" vertical="center"/>
      <protection/>
    </xf>
    <xf numFmtId="209" fontId="71" fillId="38" borderId="79" xfId="60" applyNumberFormat="1" applyFont="1" applyFill="1" applyBorder="1" applyAlignment="1" applyProtection="1">
      <alignment horizontal="center" vertical="center"/>
      <protection/>
    </xf>
    <xf numFmtId="184" fontId="76" fillId="38" borderId="84" xfId="60" applyNumberFormat="1" applyFont="1" applyFill="1" applyBorder="1" applyProtection="1">
      <alignment vertical="center"/>
      <protection/>
    </xf>
    <xf numFmtId="209" fontId="76" fillId="38" borderId="84" xfId="60" applyNumberFormat="1" applyFont="1" applyFill="1" applyBorder="1" applyAlignment="1" applyProtection="1">
      <alignment horizontal="right" vertical="center"/>
      <protection/>
    </xf>
    <xf numFmtId="184" fontId="71" fillId="38" borderId="62" xfId="60" applyNumberFormat="1" applyFont="1" applyFill="1" applyBorder="1" applyAlignment="1">
      <alignment horizontal="center" vertical="center"/>
      <protection/>
    </xf>
    <xf numFmtId="184" fontId="77" fillId="38" borderId="82" xfId="60" applyNumberFormat="1" applyFont="1" applyFill="1" applyBorder="1" applyAlignment="1" applyProtection="1">
      <alignment horizontal="center" vertical="center"/>
      <protection/>
    </xf>
    <xf numFmtId="184" fontId="2" fillId="38" borderId="0" xfId="60" applyNumberFormat="1" applyFont="1" applyFill="1" applyAlignment="1">
      <alignment horizontal="center" vertical="center"/>
      <protection/>
    </xf>
    <xf numFmtId="184" fontId="76" fillId="38" borderId="0" xfId="60" applyNumberFormat="1" applyFont="1" applyFill="1">
      <alignment vertical="center"/>
      <protection/>
    </xf>
    <xf numFmtId="184" fontId="76" fillId="13" borderId="0" xfId="60" applyNumberFormat="1" applyFont="1" applyFill="1" applyBorder="1">
      <alignment vertical="center"/>
      <protection/>
    </xf>
    <xf numFmtId="184" fontId="17" fillId="35" borderId="0" xfId="60" applyNumberFormat="1" applyFont="1" applyFill="1">
      <alignment vertical="center"/>
      <protection/>
    </xf>
    <xf numFmtId="184" fontId="2" fillId="35" borderId="0" xfId="60" applyNumberFormat="1" applyFont="1" applyFill="1">
      <alignment vertical="center"/>
      <protection/>
    </xf>
    <xf numFmtId="184" fontId="15" fillId="0" borderId="75" xfId="60" applyNumberFormat="1" applyFont="1" applyBorder="1">
      <alignment vertical="center"/>
      <protection/>
    </xf>
    <xf numFmtId="184" fontId="2" fillId="0" borderId="19" xfId="60" applyNumberFormat="1" applyFont="1" applyBorder="1">
      <alignment vertical="center"/>
      <protection/>
    </xf>
    <xf numFmtId="184" fontId="2" fillId="0" borderId="39" xfId="60" applyNumberFormat="1" applyFont="1" applyBorder="1">
      <alignment vertical="center"/>
      <protection/>
    </xf>
    <xf numFmtId="184" fontId="2" fillId="0" borderId="59" xfId="60" applyNumberFormat="1" applyFont="1" applyBorder="1">
      <alignment vertical="center"/>
      <protection/>
    </xf>
    <xf numFmtId="179" fontId="2" fillId="36" borderId="52" xfId="60" applyNumberFormat="1" applyFont="1" applyFill="1" applyBorder="1" applyProtection="1">
      <alignment vertical="center"/>
      <protection locked="0"/>
    </xf>
    <xf numFmtId="49" fontId="15" fillId="36" borderId="85" xfId="60" applyNumberFormat="1" applyFont="1" applyFill="1" applyBorder="1" applyAlignment="1" applyProtection="1">
      <alignment vertical="top" wrapText="1"/>
      <protection locked="0"/>
    </xf>
    <xf numFmtId="179" fontId="2" fillId="36" borderId="86" xfId="60" applyNumberFormat="1" applyFont="1" applyFill="1" applyBorder="1" applyProtection="1">
      <alignment vertical="center"/>
      <protection locked="0"/>
    </xf>
    <xf numFmtId="49" fontId="15" fillId="36" borderId="87" xfId="60" applyNumberFormat="1" applyFont="1" applyFill="1" applyBorder="1" applyAlignment="1" applyProtection="1">
      <alignment vertical="top" wrapText="1"/>
      <protection locked="0"/>
    </xf>
    <xf numFmtId="209" fontId="71" fillId="0" borderId="88" xfId="60" applyNumberFormat="1" applyFont="1" applyFill="1" applyBorder="1">
      <alignment vertical="center"/>
      <protection/>
    </xf>
    <xf numFmtId="184" fontId="2" fillId="0" borderId="89" xfId="60" applyNumberFormat="1" applyFont="1" applyFill="1" applyBorder="1" applyAlignment="1">
      <alignment horizontal="center" vertical="center" shrinkToFit="1"/>
      <protection/>
    </xf>
    <xf numFmtId="202" fontId="4" fillId="36" borderId="60" xfId="0" applyNumberFormat="1" applyFont="1" applyFill="1" applyBorder="1" applyAlignment="1" applyProtection="1">
      <alignment horizontal="left" vertical="center"/>
      <protection locked="0"/>
    </xf>
    <xf numFmtId="184" fontId="2" fillId="0" borderId="0" xfId="60" applyNumberFormat="1" applyFont="1" applyAlignment="1">
      <alignment vertical="center"/>
      <protection/>
    </xf>
    <xf numFmtId="184" fontId="17" fillId="0" borderId="0" xfId="60" applyNumberFormat="1" applyFont="1" applyAlignment="1">
      <alignment vertical="center"/>
      <protection/>
    </xf>
    <xf numFmtId="0" fontId="15" fillId="36" borderId="21" xfId="60" applyFont="1" applyFill="1" applyBorder="1" applyAlignment="1">
      <alignment horizontal="left" vertical="center" wrapText="1"/>
      <protection/>
    </xf>
    <xf numFmtId="0" fontId="15" fillId="36" borderId="21" xfId="60" applyFont="1" applyFill="1" applyBorder="1" applyAlignment="1">
      <alignment horizontal="center" vertical="center" shrinkToFit="1"/>
      <protection/>
    </xf>
    <xf numFmtId="211" fontId="15" fillId="36" borderId="21" xfId="60" applyNumberFormat="1" applyFont="1" applyFill="1" applyBorder="1" applyAlignment="1">
      <alignment horizontal="center" vertical="center" wrapText="1"/>
      <protection/>
    </xf>
    <xf numFmtId="0" fontId="15" fillId="0" borderId="21" xfId="60" applyFont="1" applyBorder="1" applyAlignment="1">
      <alignment horizontal="center" vertical="center" wrapText="1" shrinkToFit="1"/>
      <protection/>
    </xf>
    <xf numFmtId="211" fontId="15" fillId="0" borderId="21" xfId="60" applyNumberFormat="1" applyFont="1" applyFill="1" applyBorder="1" applyAlignment="1">
      <alignment horizontal="center" vertical="center" wrapText="1"/>
      <protection/>
    </xf>
    <xf numFmtId="0" fontId="15" fillId="36" borderId="21" xfId="60" applyFont="1" applyFill="1" applyBorder="1" applyAlignment="1">
      <alignment horizontal="center" vertical="center" wrapText="1" shrinkToFit="1"/>
      <protection/>
    </xf>
    <xf numFmtId="184" fontId="71" fillId="13" borderId="64" xfId="60" applyNumberFormat="1" applyFont="1" applyFill="1" applyBorder="1">
      <alignment vertical="center"/>
      <protection/>
    </xf>
    <xf numFmtId="0" fontId="4" fillId="0" borderId="90" xfId="60" applyFont="1" applyFill="1" applyBorder="1" applyAlignment="1">
      <alignment horizontal="center" vertical="center"/>
      <protection/>
    </xf>
    <xf numFmtId="179" fontId="71" fillId="0" borderId="91" xfId="60" applyNumberFormat="1" applyFont="1" applyFill="1" applyBorder="1" applyProtection="1">
      <alignment vertical="center"/>
      <protection/>
    </xf>
    <xf numFmtId="0" fontId="15" fillId="0" borderId="0" xfId="60" applyFont="1" applyAlignment="1">
      <alignment vertical="top" wrapText="1"/>
      <protection/>
    </xf>
    <xf numFmtId="183" fontId="71" fillId="0" borderId="10" xfId="60" applyNumberFormat="1" applyFont="1" applyFill="1" applyBorder="1" applyAlignment="1">
      <alignment vertical="center"/>
      <protection/>
    </xf>
    <xf numFmtId="184" fontId="4" fillId="0" borderId="78" xfId="60" applyNumberFormat="1" applyFont="1" applyBorder="1" applyAlignment="1">
      <alignment vertical="center" wrapText="1"/>
      <protection/>
    </xf>
    <xf numFmtId="184" fontId="76" fillId="36" borderId="35" xfId="60" applyNumberFormat="1" applyFont="1" applyFill="1" applyBorder="1" applyAlignment="1" applyProtection="1">
      <alignment horizontal="right" vertical="center"/>
      <protection locked="0"/>
    </xf>
    <xf numFmtId="184" fontId="17" fillId="0" borderId="75" xfId="60" applyNumberFormat="1" applyFont="1" applyBorder="1">
      <alignment vertical="center"/>
      <protection/>
    </xf>
    <xf numFmtId="49" fontId="15" fillId="36" borderId="69" xfId="60" applyNumberFormat="1" applyFont="1" applyFill="1" applyBorder="1" applyAlignment="1" applyProtection="1">
      <alignment vertical="top" wrapText="1"/>
      <protection locked="0"/>
    </xf>
    <xf numFmtId="49" fontId="15" fillId="36" borderId="92" xfId="60" applyNumberFormat="1" applyFont="1" applyFill="1" applyBorder="1" applyAlignment="1" applyProtection="1">
      <alignment vertical="top" wrapText="1"/>
      <protection locked="0"/>
    </xf>
    <xf numFmtId="49" fontId="15" fillId="36" borderId="75" xfId="60" applyNumberFormat="1" applyFont="1" applyFill="1" applyBorder="1" applyAlignment="1" applyProtection="1">
      <alignment vertical="top" wrapText="1"/>
      <protection locked="0"/>
    </xf>
    <xf numFmtId="184" fontId="4" fillId="0" borderId="90" xfId="60" applyNumberFormat="1" applyFont="1" applyBorder="1" applyAlignment="1">
      <alignment vertical="center" wrapText="1"/>
      <protection/>
    </xf>
    <xf numFmtId="179" fontId="2" fillId="36" borderId="93" xfId="60" applyNumberFormat="1" applyFont="1" applyFill="1" applyBorder="1" applyProtection="1">
      <alignment vertical="center"/>
      <protection locked="0"/>
    </xf>
    <xf numFmtId="179" fontId="2" fillId="36" borderId="94" xfId="60" applyNumberFormat="1" applyFont="1" applyFill="1" applyBorder="1" applyProtection="1">
      <alignment vertical="center"/>
      <protection locked="0"/>
    </xf>
    <xf numFmtId="179" fontId="2" fillId="36" borderId="95" xfId="60" applyNumberFormat="1" applyFont="1" applyFill="1" applyBorder="1" applyProtection="1">
      <alignment vertical="center"/>
      <protection locked="0"/>
    </xf>
    <xf numFmtId="179" fontId="2" fillId="36" borderId="96" xfId="60" applyNumberFormat="1" applyFont="1" applyFill="1" applyBorder="1" applyProtection="1">
      <alignment vertical="center"/>
      <protection locked="0"/>
    </xf>
    <xf numFmtId="184" fontId="4" fillId="0" borderId="95" xfId="60" applyNumberFormat="1" applyFont="1" applyBorder="1" applyAlignment="1">
      <alignment vertical="center" wrapText="1"/>
      <protection/>
    </xf>
    <xf numFmtId="179" fontId="2" fillId="36" borderId="97" xfId="60" applyNumberFormat="1" applyFont="1" applyFill="1" applyBorder="1" applyProtection="1">
      <alignment vertical="center"/>
      <protection locked="0"/>
    </xf>
    <xf numFmtId="184" fontId="4" fillId="0" borderId="78" xfId="60" applyNumberFormat="1" applyFont="1" applyFill="1" applyBorder="1" applyAlignment="1">
      <alignment vertical="center" wrapText="1"/>
      <protection/>
    </xf>
    <xf numFmtId="209" fontId="71" fillId="0" borderId="59" xfId="60" applyNumberFormat="1" applyFont="1" applyFill="1" applyBorder="1" applyProtection="1">
      <alignment vertical="center"/>
      <protection locked="0"/>
    </xf>
    <xf numFmtId="209" fontId="71" fillId="0" borderId="74" xfId="60" applyNumberFormat="1" applyFont="1" applyFill="1" applyBorder="1" applyProtection="1">
      <alignment vertical="center"/>
      <protection locked="0"/>
    </xf>
    <xf numFmtId="209" fontId="71" fillId="0" borderId="60" xfId="60" applyNumberFormat="1" applyFont="1" applyFill="1" applyBorder="1" applyProtection="1">
      <alignment vertical="center"/>
      <protection locked="0"/>
    </xf>
    <xf numFmtId="209" fontId="71" fillId="0" borderId="98" xfId="60" applyNumberFormat="1" applyFont="1" applyFill="1" applyBorder="1" applyProtection="1">
      <alignment vertical="center"/>
      <protection locked="0"/>
    </xf>
    <xf numFmtId="209" fontId="71" fillId="0" borderId="99" xfId="60" applyNumberFormat="1" applyFont="1" applyFill="1" applyBorder="1" applyProtection="1">
      <alignment vertical="center"/>
      <protection locked="0"/>
    </xf>
    <xf numFmtId="209" fontId="71" fillId="0" borderId="55" xfId="60" applyNumberFormat="1" applyFont="1" applyFill="1" applyBorder="1" applyProtection="1">
      <alignment vertical="center"/>
      <protection locked="0"/>
    </xf>
    <xf numFmtId="209" fontId="71" fillId="0" borderId="100" xfId="60" applyNumberFormat="1" applyFont="1" applyFill="1" applyBorder="1" applyProtection="1">
      <alignment vertical="center"/>
      <protection locked="0"/>
    </xf>
    <xf numFmtId="209" fontId="71" fillId="0" borderId="62" xfId="60" applyNumberFormat="1" applyFont="1" applyFill="1" applyBorder="1" applyAlignment="1">
      <alignment vertical="center"/>
      <protection/>
    </xf>
    <xf numFmtId="184" fontId="71" fillId="0" borderId="101" xfId="60" applyNumberFormat="1" applyFont="1" applyFill="1" applyBorder="1">
      <alignment vertical="center"/>
      <protection/>
    </xf>
    <xf numFmtId="183" fontId="71" fillId="0" borderId="102" xfId="60" applyNumberFormat="1" applyFont="1" applyFill="1" applyBorder="1" applyAlignment="1">
      <alignment vertical="center"/>
      <protection/>
    </xf>
    <xf numFmtId="183" fontId="71" fillId="0" borderId="61" xfId="60" applyNumberFormat="1" applyFont="1" applyFill="1" applyBorder="1" applyAlignment="1">
      <alignment vertical="center"/>
      <protection/>
    </xf>
    <xf numFmtId="183" fontId="71" fillId="0" borderId="103" xfId="60" applyNumberFormat="1" applyFont="1" applyFill="1" applyBorder="1" applyAlignment="1">
      <alignment vertical="center"/>
      <protection/>
    </xf>
    <xf numFmtId="183" fontId="71" fillId="0" borderId="63" xfId="60" applyNumberFormat="1" applyFont="1" applyFill="1" applyBorder="1">
      <alignment vertical="center"/>
      <protection/>
    </xf>
    <xf numFmtId="209" fontId="71" fillId="0" borderId="104" xfId="60" applyNumberFormat="1" applyFont="1" applyFill="1" applyBorder="1">
      <alignment vertical="center"/>
      <protection/>
    </xf>
    <xf numFmtId="209" fontId="71" fillId="0" borderId="105" xfId="60" applyNumberFormat="1" applyFont="1" applyFill="1" applyBorder="1" applyAlignment="1">
      <alignment vertical="center"/>
      <protection/>
    </xf>
    <xf numFmtId="0" fontId="78" fillId="0" borderId="11" xfId="0" applyNumberFormat="1" applyFont="1" applyFill="1" applyBorder="1" applyAlignment="1">
      <alignment horizontal="right" vertical="center"/>
    </xf>
    <xf numFmtId="209" fontId="71" fillId="13" borderId="10" xfId="60" applyNumberFormat="1" applyFont="1" applyFill="1" applyBorder="1" applyAlignment="1">
      <alignment vertical="center"/>
      <protection/>
    </xf>
    <xf numFmtId="209" fontId="71" fillId="13" borderId="64" xfId="60" applyNumberFormat="1" applyFont="1" applyFill="1" applyBorder="1" applyAlignment="1">
      <alignment vertical="center"/>
      <protection/>
    </xf>
    <xf numFmtId="204" fontId="71" fillId="13" borderId="10" xfId="60" applyNumberFormat="1" applyFont="1" applyFill="1" applyBorder="1">
      <alignment vertical="center"/>
      <protection/>
    </xf>
    <xf numFmtId="184" fontId="17" fillId="0" borderId="89" xfId="60" applyNumberFormat="1" applyFont="1" applyFill="1" applyBorder="1">
      <alignment vertical="center"/>
      <protection/>
    </xf>
    <xf numFmtId="0" fontId="6" fillId="33" borderId="10" xfId="0" applyFont="1" applyFill="1" applyBorder="1" applyAlignment="1">
      <alignment vertical="center"/>
    </xf>
    <xf numFmtId="0" fontId="6" fillId="33" borderId="12" xfId="0" applyFont="1" applyFill="1" applyBorder="1" applyAlignment="1">
      <alignment vertical="center"/>
    </xf>
    <xf numFmtId="209" fontId="71" fillId="0" borderId="106" xfId="60" applyNumberFormat="1" applyFont="1" applyFill="1" applyBorder="1" applyProtection="1">
      <alignment vertical="center"/>
      <protection locked="0"/>
    </xf>
    <xf numFmtId="184" fontId="71" fillId="38" borderId="107" xfId="60" applyNumberFormat="1" applyFont="1" applyFill="1" applyBorder="1" applyAlignment="1" applyProtection="1">
      <alignment horizontal="center" vertical="center"/>
      <protection/>
    </xf>
    <xf numFmtId="209" fontId="71" fillId="0" borderId="108" xfId="60" applyNumberFormat="1" applyFont="1" applyFill="1" applyBorder="1" applyAlignment="1">
      <alignment vertical="center"/>
      <protection/>
    </xf>
    <xf numFmtId="209" fontId="71" fillId="0" borderId="109" xfId="60" applyNumberFormat="1" applyFont="1" applyFill="1" applyBorder="1" applyAlignment="1">
      <alignment vertical="center"/>
      <protection/>
    </xf>
    <xf numFmtId="209" fontId="71" fillId="0" borderId="88" xfId="60" applyNumberFormat="1" applyFont="1" applyFill="1" applyBorder="1" applyAlignment="1">
      <alignment vertical="center"/>
      <protection/>
    </xf>
    <xf numFmtId="184" fontId="71" fillId="38" borderId="54" xfId="60" applyNumberFormat="1" applyFont="1" applyFill="1" applyBorder="1" applyAlignment="1">
      <alignment horizontal="center" vertical="center"/>
      <protection/>
    </xf>
    <xf numFmtId="184" fontId="71" fillId="38" borderId="110" xfId="60" applyNumberFormat="1" applyFont="1" applyFill="1" applyBorder="1" applyAlignment="1">
      <alignment horizontal="center" vertical="center"/>
      <protection/>
    </xf>
    <xf numFmtId="184" fontId="71" fillId="38" borderId="111" xfId="60" applyNumberFormat="1" applyFont="1" applyFill="1" applyBorder="1" applyAlignment="1">
      <alignment horizontal="center" vertical="center"/>
      <protection/>
    </xf>
    <xf numFmtId="184" fontId="71" fillId="38" borderId="112" xfId="60" applyNumberFormat="1" applyFont="1" applyFill="1" applyBorder="1" applyAlignment="1">
      <alignment horizontal="center" vertical="center"/>
      <protection/>
    </xf>
    <xf numFmtId="184" fontId="71" fillId="38" borderId="113" xfId="60" applyNumberFormat="1" applyFont="1" applyFill="1" applyBorder="1" applyAlignment="1">
      <alignment horizontal="center" vertical="center"/>
      <protection/>
    </xf>
    <xf numFmtId="184" fontId="71" fillId="38" borderId="114" xfId="60" applyNumberFormat="1" applyFont="1" applyFill="1" applyBorder="1" applyAlignment="1">
      <alignment horizontal="center" vertical="center"/>
      <protection/>
    </xf>
    <xf numFmtId="184" fontId="71" fillId="38" borderId="54" xfId="60" applyNumberFormat="1" applyFont="1" applyFill="1" applyBorder="1" applyAlignment="1">
      <alignment horizontal="center" vertical="center"/>
      <protection/>
    </xf>
    <xf numFmtId="184" fontId="8" fillId="0" borderId="0" xfId="60" applyNumberFormat="1" applyFont="1" applyFill="1" applyBorder="1">
      <alignment vertical="center"/>
      <protection/>
    </xf>
    <xf numFmtId="184" fontId="8" fillId="0" borderId="0" xfId="60" applyNumberFormat="1" applyFont="1">
      <alignment vertical="center"/>
      <protection/>
    </xf>
    <xf numFmtId="184" fontId="8" fillId="0" borderId="0" xfId="60" applyNumberFormat="1" applyFont="1" applyFill="1">
      <alignment vertical="center"/>
      <protection/>
    </xf>
    <xf numFmtId="184" fontId="15" fillId="0" borderId="115" xfId="60" applyNumberFormat="1" applyFont="1" applyBorder="1">
      <alignment vertical="center"/>
      <protection/>
    </xf>
    <xf numFmtId="184" fontId="2" fillId="36" borderId="116" xfId="60" applyNumberFormat="1" applyFont="1" applyFill="1" applyBorder="1" applyAlignment="1" applyProtection="1">
      <alignment horizontal="center" vertical="center" wrapText="1" shrinkToFit="1"/>
      <protection locked="0"/>
    </xf>
    <xf numFmtId="180" fontId="2" fillId="36" borderId="117" xfId="60" applyNumberFormat="1" applyFont="1" applyFill="1" applyBorder="1" applyProtection="1">
      <alignment vertical="center"/>
      <protection locked="0"/>
    </xf>
    <xf numFmtId="179" fontId="71" fillId="0" borderId="118" xfId="60" applyNumberFormat="1" applyFont="1" applyFill="1" applyBorder="1" applyProtection="1">
      <alignment vertical="center"/>
      <protection/>
    </xf>
    <xf numFmtId="184" fontId="2" fillId="36" borderId="119" xfId="60" applyNumberFormat="1" applyFont="1" applyFill="1" applyBorder="1" applyAlignment="1" applyProtection="1">
      <alignment horizontal="center" vertical="center" wrapText="1" shrinkToFit="1"/>
      <protection locked="0"/>
    </xf>
    <xf numFmtId="184" fontId="77" fillId="0" borderId="89" xfId="60" applyNumberFormat="1" applyFont="1" applyFill="1" applyBorder="1" applyAlignment="1" applyProtection="1">
      <alignment horizontal="center" vertical="center"/>
      <protection/>
    </xf>
    <xf numFmtId="209" fontId="71" fillId="0" borderId="89" xfId="60" applyNumberFormat="1" applyFont="1" applyFill="1" applyBorder="1" applyProtection="1">
      <alignment vertical="center"/>
      <protection/>
    </xf>
    <xf numFmtId="209" fontId="71" fillId="0" borderId="0" xfId="60" applyNumberFormat="1" applyFont="1" applyFill="1" applyBorder="1" applyProtection="1">
      <alignment vertical="center"/>
      <protection/>
    </xf>
    <xf numFmtId="184" fontId="77" fillId="0" borderId="115" xfId="60" applyNumberFormat="1" applyFont="1" applyFill="1" applyBorder="1" applyAlignment="1" applyProtection="1">
      <alignment horizontal="center" vertical="center"/>
      <protection/>
    </xf>
    <xf numFmtId="184" fontId="17" fillId="0" borderId="0" xfId="60" applyNumberFormat="1" applyFont="1" applyFill="1" applyBorder="1">
      <alignment vertical="center"/>
      <protection/>
    </xf>
    <xf numFmtId="209" fontId="71" fillId="0" borderId="111" xfId="60" applyNumberFormat="1" applyFont="1" applyFill="1" applyBorder="1" applyProtection="1">
      <alignment vertical="center"/>
      <protection locked="0"/>
    </xf>
    <xf numFmtId="184" fontId="76" fillId="38" borderId="120" xfId="60" applyNumberFormat="1" applyFont="1" applyFill="1" applyBorder="1" applyAlignment="1">
      <alignment horizontal="center" vertical="center"/>
      <protection/>
    </xf>
    <xf numFmtId="209" fontId="76" fillId="13" borderId="70" xfId="60" applyNumberFormat="1" applyFont="1" applyFill="1" applyBorder="1" applyAlignment="1" applyProtection="1">
      <alignment horizontal="center" vertical="center"/>
      <protection/>
    </xf>
    <xf numFmtId="209" fontId="71" fillId="13" borderId="71" xfId="60" applyNumberFormat="1" applyFont="1" applyFill="1" applyBorder="1" applyAlignment="1">
      <alignment vertical="center"/>
      <protection/>
    </xf>
    <xf numFmtId="209" fontId="76" fillId="38" borderId="121" xfId="60" applyNumberFormat="1" applyFont="1" applyFill="1" applyBorder="1" applyAlignment="1" applyProtection="1">
      <alignment vertical="center"/>
      <protection/>
    </xf>
    <xf numFmtId="209" fontId="76" fillId="38" borderId="122" xfId="60" applyNumberFormat="1" applyFont="1" applyFill="1" applyBorder="1" applyAlignment="1" applyProtection="1">
      <alignment vertical="center"/>
      <protection/>
    </xf>
    <xf numFmtId="184" fontId="71" fillId="13" borderId="123" xfId="60" applyNumberFormat="1" applyFont="1" applyFill="1" applyBorder="1">
      <alignment vertical="center"/>
      <protection/>
    </xf>
    <xf numFmtId="49" fontId="17" fillId="0" borderId="57" xfId="60" applyNumberFormat="1" applyFont="1" applyBorder="1" applyAlignment="1">
      <alignment vertical="center" wrapText="1"/>
      <protection/>
    </xf>
    <xf numFmtId="184" fontId="4" fillId="0" borderId="58" xfId="60" applyNumberFormat="1" applyFont="1" applyBorder="1" applyAlignment="1">
      <alignment vertical="center" wrapText="1"/>
      <protection/>
    </xf>
    <xf numFmtId="179" fontId="2" fillId="36" borderId="77" xfId="60" applyNumberFormat="1" applyFont="1" applyFill="1" applyBorder="1" applyProtection="1">
      <alignment vertical="center"/>
      <protection locked="0"/>
    </xf>
    <xf numFmtId="179" fontId="4" fillId="0" borderId="53" xfId="60" applyNumberFormat="1" applyFont="1" applyFill="1" applyBorder="1" applyAlignment="1" applyProtection="1">
      <alignment horizontal="center" vertical="center" wrapText="1"/>
      <protection locked="0"/>
    </xf>
    <xf numFmtId="184" fontId="62" fillId="0" borderId="0" xfId="60" applyNumberFormat="1" applyFont="1" applyFill="1" applyBorder="1" applyAlignment="1">
      <alignment horizontal="left"/>
      <protection/>
    </xf>
    <xf numFmtId="184" fontId="2" fillId="38" borderId="124" xfId="60" applyNumberFormat="1" applyFont="1" applyFill="1" applyBorder="1" applyAlignment="1">
      <alignment horizontal="center" vertical="center"/>
      <protection/>
    </xf>
    <xf numFmtId="209" fontId="71" fillId="38" borderId="125" xfId="60" applyNumberFormat="1" applyFont="1" applyFill="1" applyBorder="1" applyAlignment="1" applyProtection="1">
      <alignment horizontal="center" vertical="center"/>
      <protection/>
    </xf>
    <xf numFmtId="184" fontId="2" fillId="38" borderId="126" xfId="60" applyNumberFormat="1" applyFont="1" applyFill="1" applyBorder="1">
      <alignment vertical="center"/>
      <protection/>
    </xf>
    <xf numFmtId="184" fontId="2" fillId="38" borderId="127" xfId="60" applyNumberFormat="1" applyFont="1" applyFill="1" applyBorder="1">
      <alignment vertical="center"/>
      <protection/>
    </xf>
    <xf numFmtId="184" fontId="71" fillId="38" borderId="59" xfId="60" applyNumberFormat="1" applyFont="1" applyFill="1" applyBorder="1" applyAlignment="1">
      <alignment horizontal="center" vertical="center"/>
      <protection/>
    </xf>
    <xf numFmtId="184" fontId="2" fillId="38" borderId="121" xfId="60" applyNumberFormat="1" applyFont="1" applyFill="1" applyBorder="1">
      <alignment vertical="center"/>
      <protection/>
    </xf>
    <xf numFmtId="184" fontId="2" fillId="38" borderId="128" xfId="60" applyNumberFormat="1" applyFont="1" applyFill="1" applyBorder="1" applyProtection="1">
      <alignment vertical="center"/>
      <protection/>
    </xf>
    <xf numFmtId="209" fontId="71" fillId="38" borderId="128" xfId="60" applyNumberFormat="1" applyFont="1" applyFill="1" applyBorder="1" applyAlignment="1" applyProtection="1">
      <alignment horizontal="right" vertical="center"/>
      <protection/>
    </xf>
    <xf numFmtId="184" fontId="71" fillId="38" borderId="129" xfId="60" applyNumberFormat="1" applyFont="1" applyFill="1" applyBorder="1" applyAlignment="1">
      <alignment horizontal="center" vertical="center"/>
      <protection/>
    </xf>
    <xf numFmtId="209" fontId="71" fillId="38" borderId="130" xfId="60" applyNumberFormat="1" applyFont="1" applyFill="1" applyBorder="1" applyProtection="1">
      <alignment vertical="center"/>
      <protection/>
    </xf>
    <xf numFmtId="184" fontId="71" fillId="38" borderId="131" xfId="60" applyNumberFormat="1" applyFont="1" applyFill="1" applyBorder="1" applyAlignment="1">
      <alignment horizontal="center" vertical="center"/>
      <protection/>
    </xf>
    <xf numFmtId="184" fontId="71" fillId="38" borderId="132" xfId="60" applyNumberFormat="1" applyFont="1" applyFill="1" applyBorder="1" applyAlignment="1">
      <alignment horizontal="center" vertical="center"/>
      <protection/>
    </xf>
    <xf numFmtId="184" fontId="17" fillId="36" borderId="106" xfId="60" applyNumberFormat="1" applyFont="1" applyFill="1" applyBorder="1" applyAlignment="1" applyProtection="1">
      <alignment horizontal="center" vertical="center" shrinkToFit="1"/>
      <protection locked="0"/>
    </xf>
    <xf numFmtId="179" fontId="2" fillId="0" borderId="15" xfId="60" applyNumberFormat="1" applyFont="1" applyFill="1" applyBorder="1" applyAlignment="1" applyProtection="1">
      <alignment horizontal="right" vertical="center"/>
      <protection/>
    </xf>
    <xf numFmtId="0" fontId="11" fillId="0" borderId="21" xfId="0" applyFont="1" applyBorder="1" applyAlignment="1">
      <alignment vertical="center"/>
    </xf>
    <xf numFmtId="0" fontId="12" fillId="0" borderId="0" xfId="0" applyFont="1" applyAlignment="1">
      <alignment horizontal="left" vertical="center"/>
    </xf>
    <xf numFmtId="0" fontId="11" fillId="0" borderId="0" xfId="0" applyFont="1" applyBorder="1" applyAlignment="1">
      <alignment vertical="center"/>
    </xf>
    <xf numFmtId="0" fontId="11" fillId="0" borderId="64" xfId="0" applyFont="1" applyBorder="1" applyAlignment="1">
      <alignment vertical="center" wrapText="1"/>
    </xf>
    <xf numFmtId="0" fontId="11" fillId="0" borderId="12" xfId="0" applyFont="1" applyBorder="1" applyAlignment="1">
      <alignment vertical="center"/>
    </xf>
    <xf numFmtId="0" fontId="11" fillId="0" borderId="133" xfId="0" applyFont="1" applyBorder="1" applyAlignment="1">
      <alignment horizontal="center" vertical="center"/>
    </xf>
    <xf numFmtId="0" fontId="12" fillId="35" borderId="109" xfId="0" applyFont="1" applyFill="1" applyBorder="1" applyAlignment="1">
      <alignment horizontal="center" vertical="center"/>
    </xf>
    <xf numFmtId="0" fontId="12" fillId="35" borderId="62" xfId="0" applyFont="1" applyFill="1" applyBorder="1" applyAlignment="1">
      <alignment horizontal="center" vertical="center"/>
    </xf>
    <xf numFmtId="184" fontId="15" fillId="39" borderId="36" xfId="60" applyNumberFormat="1" applyFont="1" applyFill="1" applyBorder="1" applyAlignment="1">
      <alignment vertical="center" wrapText="1" shrinkToFit="1"/>
      <protection/>
    </xf>
    <xf numFmtId="180" fontId="2" fillId="39" borderId="76" xfId="60" applyNumberFormat="1" applyFont="1" applyFill="1" applyBorder="1" applyAlignment="1" applyProtection="1">
      <alignment horizontal="center" vertical="center"/>
      <protection/>
    </xf>
    <xf numFmtId="184" fontId="2" fillId="36" borderId="0" xfId="60" applyNumberFormat="1" applyFont="1" applyFill="1" applyAlignment="1" applyProtection="1">
      <alignment horizontal="left" vertical="center"/>
      <protection locked="0"/>
    </xf>
    <xf numFmtId="184" fontId="2" fillId="0" borderId="134" xfId="60" applyNumberFormat="1" applyFont="1" applyFill="1" applyBorder="1">
      <alignment vertical="center"/>
      <protection/>
    </xf>
    <xf numFmtId="184" fontId="2" fillId="0" borderId="135" xfId="60" applyNumberFormat="1" applyFont="1" applyFill="1" applyBorder="1">
      <alignment vertical="center"/>
      <protection/>
    </xf>
    <xf numFmtId="184" fontId="4" fillId="0" borderId="136" xfId="60" applyNumberFormat="1" applyFont="1" applyFill="1" applyBorder="1" applyAlignment="1">
      <alignment horizontal="left" vertical="center" wrapText="1"/>
      <protection/>
    </xf>
    <xf numFmtId="184" fontId="4" fillId="0" borderId="16" xfId="60" applyNumberFormat="1" applyFont="1" applyFill="1" applyBorder="1" applyAlignment="1">
      <alignment horizontal="left" vertical="center" wrapText="1"/>
      <protection/>
    </xf>
    <xf numFmtId="184" fontId="2" fillId="0" borderId="68" xfId="60" applyNumberFormat="1" applyFont="1" applyFill="1" applyBorder="1" applyAlignment="1">
      <alignment horizontal="center" vertical="center" shrinkToFit="1"/>
      <protection/>
    </xf>
    <xf numFmtId="184" fontId="2" fillId="0" borderId="60" xfId="60" applyNumberFormat="1" applyFont="1" applyFill="1" applyBorder="1" applyAlignment="1">
      <alignment horizontal="center" vertical="center" shrinkToFit="1"/>
      <protection/>
    </xf>
    <xf numFmtId="184" fontId="4" fillId="38" borderId="68" xfId="60" applyNumberFormat="1" applyFont="1" applyFill="1" applyBorder="1" applyAlignment="1">
      <alignment horizontal="center" vertical="center" wrapText="1"/>
      <protection/>
    </xf>
    <xf numFmtId="184" fontId="4" fillId="38" borderId="106" xfId="60" applyNumberFormat="1" applyFont="1" applyFill="1" applyBorder="1" applyAlignment="1">
      <alignment horizontal="center" vertical="center" wrapText="1"/>
      <protection/>
    </xf>
    <xf numFmtId="184" fontId="4" fillId="0" borderId="10" xfId="60" applyNumberFormat="1" applyFont="1" applyFill="1" applyBorder="1" applyAlignment="1">
      <alignment horizontal="left" vertical="center" wrapText="1"/>
      <protection/>
    </xf>
    <xf numFmtId="184" fontId="4" fillId="0" borderId="11" xfId="60" applyNumberFormat="1" applyFont="1" applyFill="1" applyBorder="1" applyAlignment="1">
      <alignment horizontal="left" vertical="center" wrapText="1"/>
      <protection/>
    </xf>
    <xf numFmtId="184" fontId="2" fillId="0" borderId="136" xfId="60" applyNumberFormat="1" applyFont="1" applyFill="1" applyBorder="1" applyAlignment="1">
      <alignment horizontal="center" vertical="center" wrapText="1" shrinkToFit="1"/>
      <protection/>
    </xf>
    <xf numFmtId="184" fontId="2" fillId="0" borderId="16" xfId="60" applyNumberFormat="1" applyFont="1" applyFill="1" applyBorder="1" applyAlignment="1">
      <alignment horizontal="center" vertical="center" shrinkToFit="1"/>
      <protection/>
    </xf>
    <xf numFmtId="184" fontId="2" fillId="0" borderId="102" xfId="60" applyNumberFormat="1" applyFont="1" applyFill="1" applyBorder="1" applyAlignment="1">
      <alignment horizontal="center" vertical="center" wrapText="1"/>
      <protection/>
    </xf>
    <xf numFmtId="184" fontId="2" fillId="0" borderId="137" xfId="60" applyNumberFormat="1" applyFont="1" applyFill="1" applyBorder="1" applyAlignment="1">
      <alignment horizontal="center" vertical="center" wrapText="1"/>
      <protection/>
    </xf>
    <xf numFmtId="184" fontId="2" fillId="0" borderId="18" xfId="60" applyNumberFormat="1" applyFont="1" applyFill="1" applyBorder="1" applyAlignment="1">
      <alignment horizontal="center" vertical="center" shrinkToFit="1"/>
      <protection/>
    </xf>
    <xf numFmtId="184" fontId="2" fillId="0" borderId="20" xfId="60" applyNumberFormat="1" applyFont="1" applyFill="1" applyBorder="1" applyAlignment="1">
      <alignment horizontal="center" vertical="center" shrinkToFit="1"/>
      <protection/>
    </xf>
    <xf numFmtId="184" fontId="2" fillId="0" borderId="11" xfId="60" applyNumberFormat="1" applyFont="1" applyFill="1" applyBorder="1" applyAlignment="1">
      <alignment horizontal="center" vertical="center" wrapText="1"/>
      <protection/>
    </xf>
    <xf numFmtId="184" fontId="4" fillId="0" borderId="136" xfId="60" applyNumberFormat="1" applyFont="1" applyFill="1" applyBorder="1" applyAlignment="1">
      <alignment horizontal="center" vertical="center" wrapText="1"/>
      <protection/>
    </xf>
    <xf numFmtId="184" fontId="4" fillId="0" borderId="16" xfId="60" applyNumberFormat="1" applyFont="1" applyFill="1" applyBorder="1" applyAlignment="1">
      <alignment horizontal="center" vertical="center" wrapText="1"/>
      <protection/>
    </xf>
    <xf numFmtId="184" fontId="2" fillId="0" borderId="138" xfId="60" applyNumberFormat="1" applyFont="1" applyFill="1" applyBorder="1" applyAlignment="1">
      <alignment horizontal="center" vertical="center" shrinkToFit="1"/>
      <protection/>
    </xf>
    <xf numFmtId="184" fontId="2" fillId="0" borderId="17" xfId="60" applyNumberFormat="1" applyFont="1" applyFill="1" applyBorder="1" applyAlignment="1">
      <alignment horizontal="center" vertical="center" shrinkToFit="1"/>
      <protection/>
    </xf>
    <xf numFmtId="0" fontId="21" fillId="0" borderId="0" xfId="0" applyFont="1" applyBorder="1" applyAlignment="1" applyProtection="1">
      <alignment horizontal="justify" vertical="center" wrapText="1"/>
      <protection locked="0"/>
    </xf>
    <xf numFmtId="184" fontId="2" fillId="36" borderId="10" xfId="60" applyNumberFormat="1" applyFont="1" applyFill="1" applyBorder="1" applyAlignment="1" applyProtection="1">
      <alignment horizontal="right" vertical="center"/>
      <protection locked="0"/>
    </xf>
    <xf numFmtId="184" fontId="2" fillId="36" borderId="12" xfId="60" applyNumberFormat="1" applyFont="1" applyFill="1" applyBorder="1" applyAlignment="1" applyProtection="1">
      <alignment horizontal="right" vertical="center"/>
      <protection locked="0"/>
    </xf>
    <xf numFmtId="0" fontId="21" fillId="0" borderId="0" xfId="0" applyFont="1" applyBorder="1" applyAlignment="1">
      <alignment horizontal="justify" vertical="center" wrapText="1"/>
    </xf>
    <xf numFmtId="180" fontId="17" fillId="0" borderId="139" xfId="60" applyNumberFormat="1" applyFont="1" applyFill="1" applyBorder="1" applyAlignment="1" applyProtection="1">
      <alignment horizontal="right" vertical="center"/>
      <protection locked="0"/>
    </xf>
    <xf numFmtId="180" fontId="17" fillId="0" borderId="140" xfId="60" applyNumberFormat="1" applyFont="1" applyFill="1" applyBorder="1" applyAlignment="1" applyProtection="1">
      <alignment horizontal="right" vertical="center"/>
      <protection locked="0"/>
    </xf>
    <xf numFmtId="184" fontId="2" fillId="0" borderId="19" xfId="60" applyNumberFormat="1" applyFont="1" applyFill="1" applyBorder="1" applyAlignment="1">
      <alignment horizontal="center" vertical="center" shrinkToFit="1"/>
      <protection/>
    </xf>
    <xf numFmtId="184" fontId="2" fillId="0" borderId="106" xfId="60" applyNumberFormat="1" applyFont="1" applyFill="1" applyBorder="1" applyAlignment="1">
      <alignment horizontal="center" vertical="center" shrinkToFit="1"/>
      <protection/>
    </xf>
    <xf numFmtId="184" fontId="2" fillId="0" borderId="134" xfId="60" applyNumberFormat="1" applyFont="1" applyFill="1" applyBorder="1" applyAlignment="1">
      <alignment horizontal="center" vertical="center"/>
      <protection/>
    </xf>
    <xf numFmtId="184" fontId="2" fillId="0" borderId="141" xfId="60" applyNumberFormat="1" applyFont="1" applyFill="1" applyBorder="1" applyAlignment="1">
      <alignment horizontal="center" vertical="center"/>
      <protection/>
    </xf>
    <xf numFmtId="184" fontId="2" fillId="0" borderId="135" xfId="60" applyNumberFormat="1" applyFont="1" applyFill="1" applyBorder="1" applyAlignment="1">
      <alignment horizontal="center" vertical="center"/>
      <protection/>
    </xf>
    <xf numFmtId="49" fontId="62" fillId="0" borderId="142" xfId="60" applyNumberFormat="1" applyFont="1" applyFill="1" applyBorder="1" applyAlignment="1" applyProtection="1">
      <alignment horizontal="left" vertical="center" wrapText="1"/>
      <protection locked="0"/>
    </xf>
    <xf numFmtId="209" fontId="71" fillId="13" borderId="10" xfId="60" applyNumberFormat="1" applyFont="1" applyFill="1" applyBorder="1" applyAlignment="1">
      <alignment horizontal="center" vertical="center" wrapText="1"/>
      <protection/>
    </xf>
    <xf numFmtId="209" fontId="71" fillId="13" borderId="11" xfId="60" applyNumberFormat="1" applyFont="1" applyFill="1" applyBorder="1" applyAlignment="1">
      <alignment horizontal="center" vertical="center" wrapText="1"/>
      <protection/>
    </xf>
    <xf numFmtId="209" fontId="71" fillId="13" borderId="66" xfId="60" applyNumberFormat="1" applyFont="1" applyFill="1" applyBorder="1" applyAlignment="1">
      <alignment horizontal="center" vertical="center" wrapText="1"/>
      <protection/>
    </xf>
    <xf numFmtId="207" fontId="71" fillId="0" borderId="10" xfId="60" applyNumberFormat="1" applyFont="1" applyFill="1" applyBorder="1">
      <alignment vertical="center"/>
      <protection/>
    </xf>
    <xf numFmtId="207" fontId="71" fillId="0" borderId="12" xfId="60" applyNumberFormat="1" applyFont="1" applyFill="1" applyBorder="1">
      <alignment vertical="center"/>
      <protection/>
    </xf>
    <xf numFmtId="0" fontId="21" fillId="0" borderId="0" xfId="0" applyFont="1" applyBorder="1" applyAlignment="1" applyProtection="1">
      <alignment horizontal="justify" vertical="center"/>
      <protection locked="0"/>
    </xf>
    <xf numFmtId="0" fontId="23" fillId="0" borderId="0" xfId="0" applyFont="1" applyBorder="1" applyAlignment="1" applyProtection="1">
      <alignment horizontal="left" vertical="center" wrapText="1" indent="1"/>
      <protection locked="0"/>
    </xf>
    <xf numFmtId="0" fontId="79" fillId="0" borderId="0" xfId="0" applyFont="1" applyBorder="1" applyAlignment="1" applyProtection="1">
      <alignment horizontal="justify" vertical="center" wrapText="1"/>
      <protection locked="0"/>
    </xf>
    <xf numFmtId="184" fontId="71" fillId="38" borderId="61" xfId="60" applyNumberFormat="1" applyFont="1" applyFill="1" applyBorder="1" applyAlignment="1">
      <alignment horizontal="center" vertical="center"/>
      <protection/>
    </xf>
    <xf numFmtId="184" fontId="71" fillId="38" borderId="143" xfId="60" applyNumberFormat="1" applyFont="1" applyFill="1" applyBorder="1" applyAlignment="1">
      <alignment horizontal="center" vertical="center"/>
      <protection/>
    </xf>
    <xf numFmtId="184" fontId="76" fillId="36" borderId="15" xfId="60" applyNumberFormat="1" applyFont="1" applyFill="1" applyBorder="1" applyAlignment="1" applyProtection="1">
      <alignment horizontal="right" vertical="center"/>
      <protection locked="0"/>
    </xf>
    <xf numFmtId="184" fontId="76" fillId="36" borderId="20" xfId="60" applyNumberFormat="1" applyFont="1" applyFill="1" applyBorder="1" applyAlignment="1" applyProtection="1">
      <alignment horizontal="right" vertical="center"/>
      <protection locked="0"/>
    </xf>
    <xf numFmtId="207" fontId="71" fillId="13" borderId="10" xfId="60" applyNumberFormat="1" applyFont="1" applyFill="1" applyBorder="1">
      <alignment vertical="center"/>
      <protection/>
    </xf>
    <xf numFmtId="207" fontId="71" fillId="13" borderId="12" xfId="60" applyNumberFormat="1" applyFont="1" applyFill="1" applyBorder="1">
      <alignment vertical="center"/>
      <protection/>
    </xf>
    <xf numFmtId="0" fontId="21" fillId="0" borderId="0" xfId="0" applyFont="1" applyBorder="1" applyAlignment="1" applyProtection="1">
      <alignment horizontal="center" vertical="center"/>
      <protection locked="0"/>
    </xf>
    <xf numFmtId="184" fontId="80" fillId="38" borderId="67" xfId="60" applyNumberFormat="1" applyFont="1" applyFill="1" applyBorder="1" applyAlignment="1" applyProtection="1">
      <alignment horizontal="center" vertical="center" wrapText="1"/>
      <protection/>
    </xf>
    <xf numFmtId="184" fontId="80" fillId="38" borderId="75" xfId="60" applyNumberFormat="1" applyFont="1" applyFill="1" applyBorder="1" applyAlignment="1" applyProtection="1">
      <alignment horizontal="center" vertical="center" wrapText="1"/>
      <protection/>
    </xf>
    <xf numFmtId="184" fontId="17" fillId="36" borderId="67" xfId="60" applyNumberFormat="1" applyFont="1" applyFill="1" applyBorder="1" applyAlignment="1" applyProtection="1">
      <alignment horizontal="left" vertical="top" wrapText="1"/>
      <protection locked="0"/>
    </xf>
    <xf numFmtId="184" fontId="17" fillId="36" borderId="89" xfId="60" applyNumberFormat="1" applyFont="1" applyFill="1" applyBorder="1" applyAlignment="1" applyProtection="1">
      <alignment horizontal="left" vertical="top" wrapText="1"/>
      <protection locked="0"/>
    </xf>
    <xf numFmtId="184" fontId="17" fillId="36" borderId="68" xfId="60" applyNumberFormat="1" applyFont="1" applyFill="1" applyBorder="1" applyAlignment="1" applyProtection="1">
      <alignment horizontal="left" vertical="top" wrapText="1"/>
      <protection locked="0"/>
    </xf>
    <xf numFmtId="184" fontId="17" fillId="36" borderId="69" xfId="60" applyNumberFormat="1" applyFont="1" applyFill="1" applyBorder="1" applyAlignment="1" applyProtection="1">
      <alignment horizontal="left" vertical="top" wrapText="1"/>
      <protection locked="0"/>
    </xf>
    <xf numFmtId="184" fontId="17" fillId="36" borderId="0" xfId="60" applyNumberFormat="1" applyFont="1" applyFill="1" applyBorder="1" applyAlignment="1" applyProtection="1">
      <alignment horizontal="left" vertical="top" wrapText="1"/>
      <protection locked="0"/>
    </xf>
    <xf numFmtId="184" fontId="17" fillId="36" borderId="60" xfId="60" applyNumberFormat="1" applyFont="1" applyFill="1" applyBorder="1" applyAlignment="1" applyProtection="1">
      <alignment horizontal="left" vertical="top" wrapText="1"/>
      <protection locked="0"/>
    </xf>
    <xf numFmtId="184" fontId="17" fillId="36" borderId="144" xfId="60" applyNumberFormat="1" applyFont="1" applyFill="1" applyBorder="1" applyAlignment="1" applyProtection="1">
      <alignment horizontal="left" vertical="top" wrapText="1"/>
      <protection locked="0"/>
    </xf>
    <xf numFmtId="184" fontId="17" fillId="36" borderId="115" xfId="60" applyNumberFormat="1" applyFont="1" applyFill="1" applyBorder="1" applyAlignment="1" applyProtection="1">
      <alignment horizontal="left" vertical="top" wrapText="1"/>
      <protection locked="0"/>
    </xf>
    <xf numFmtId="184" fontId="17" fillId="36" borderId="116" xfId="60" applyNumberFormat="1" applyFont="1" applyFill="1" applyBorder="1" applyAlignment="1" applyProtection="1">
      <alignment horizontal="left" vertical="top" wrapText="1"/>
      <protection locked="0"/>
    </xf>
    <xf numFmtId="184" fontId="71" fillId="38" borderId="39" xfId="60" applyNumberFormat="1" applyFont="1" applyFill="1" applyBorder="1" applyAlignment="1">
      <alignment horizontal="center" vertical="center"/>
      <protection/>
    </xf>
    <xf numFmtId="184" fontId="71" fillId="38" borderId="14" xfId="60" applyNumberFormat="1" applyFont="1" applyFill="1" applyBorder="1" applyAlignment="1">
      <alignment horizontal="center" vertical="center"/>
      <protection/>
    </xf>
    <xf numFmtId="184" fontId="71" fillId="38" borderId="54" xfId="60" applyNumberFormat="1" applyFont="1" applyFill="1" applyBorder="1" applyAlignment="1">
      <alignment horizontal="center" vertical="center"/>
      <protection/>
    </xf>
    <xf numFmtId="184" fontId="3" fillId="0" borderId="145" xfId="60" applyNumberFormat="1" applyFont="1" applyFill="1" applyBorder="1" applyAlignment="1">
      <alignment horizontal="right" vertical="center"/>
      <protection/>
    </xf>
    <xf numFmtId="184" fontId="3" fillId="0" borderId="146" xfId="60" applyNumberFormat="1" applyFont="1" applyFill="1" applyBorder="1" applyAlignment="1">
      <alignment horizontal="right" vertical="center"/>
      <protection/>
    </xf>
    <xf numFmtId="184" fontId="3" fillId="0" borderId="147" xfId="60" applyNumberFormat="1" applyFont="1" applyFill="1" applyBorder="1" applyAlignment="1">
      <alignment horizontal="right" vertical="center"/>
      <protection/>
    </xf>
    <xf numFmtId="184" fontId="4" fillId="38" borderId="148" xfId="60" applyNumberFormat="1" applyFont="1" applyFill="1" applyBorder="1" applyAlignment="1" applyProtection="1">
      <alignment horizontal="left" vertical="top" wrapText="1"/>
      <protection/>
    </xf>
    <xf numFmtId="184" fontId="4" fillId="38" borderId="149" xfId="60" applyNumberFormat="1" applyFont="1" applyFill="1" applyBorder="1" applyAlignment="1" applyProtection="1">
      <alignment horizontal="left" vertical="top" wrapText="1"/>
      <protection/>
    </xf>
    <xf numFmtId="184" fontId="17" fillId="0" borderId="150" xfId="60" applyNumberFormat="1" applyFont="1" applyFill="1" applyBorder="1" applyAlignment="1">
      <alignment horizontal="left" vertical="center"/>
      <protection/>
    </xf>
    <xf numFmtId="184" fontId="17" fillId="0" borderId="151" xfId="60" applyNumberFormat="1" applyFont="1" applyFill="1" applyBorder="1" applyAlignment="1">
      <alignment horizontal="left" vertical="center"/>
      <protection/>
    </xf>
    <xf numFmtId="184" fontId="80" fillId="38" borderId="108" xfId="60" applyNumberFormat="1" applyFont="1" applyFill="1" applyBorder="1" applyAlignment="1" applyProtection="1">
      <alignment horizontal="center" vertical="center" wrapText="1"/>
      <protection/>
    </xf>
    <xf numFmtId="184" fontId="80" fillId="38" borderId="109" xfId="60" applyNumberFormat="1" applyFont="1" applyFill="1" applyBorder="1" applyAlignment="1" applyProtection="1">
      <alignment horizontal="center" vertical="center" wrapText="1"/>
      <protection/>
    </xf>
    <xf numFmtId="184" fontId="4" fillId="38" borderId="148" xfId="60" applyNumberFormat="1" applyFont="1" applyFill="1" applyBorder="1" applyAlignment="1" applyProtection="1">
      <alignment horizontal="center" vertical="center" wrapText="1"/>
      <protection/>
    </xf>
    <xf numFmtId="184" fontId="4" fillId="38" borderId="149" xfId="60" applyNumberFormat="1" applyFont="1" applyFill="1" applyBorder="1" applyAlignment="1" applyProtection="1">
      <alignment horizontal="center" vertical="center" wrapText="1"/>
      <protection/>
    </xf>
    <xf numFmtId="184" fontId="80" fillId="38" borderId="152" xfId="60" applyNumberFormat="1" applyFont="1" applyFill="1" applyBorder="1" applyAlignment="1" applyProtection="1">
      <alignment horizontal="center" vertical="center" wrapText="1"/>
      <protection/>
    </xf>
    <xf numFmtId="184" fontId="80" fillId="38" borderId="153" xfId="60" applyNumberFormat="1" applyFont="1" applyFill="1" applyBorder="1" applyAlignment="1" applyProtection="1">
      <alignment horizontal="center" vertical="center" wrapText="1"/>
      <protection/>
    </xf>
    <xf numFmtId="184" fontId="77" fillId="13" borderId="136" xfId="60" applyNumberFormat="1" applyFont="1" applyFill="1" applyBorder="1" applyAlignment="1" applyProtection="1">
      <alignment horizontal="center" vertical="center" wrapText="1"/>
      <protection/>
    </xf>
    <xf numFmtId="184" fontId="77" fillId="13" borderId="138" xfId="60" applyNumberFormat="1" applyFont="1" applyFill="1" applyBorder="1" applyAlignment="1" applyProtection="1">
      <alignment horizontal="center" vertical="center" wrapText="1"/>
      <protection/>
    </xf>
    <xf numFmtId="184" fontId="77" fillId="13" borderId="18" xfId="60" applyNumberFormat="1" applyFont="1" applyFill="1" applyBorder="1" applyAlignment="1" applyProtection="1">
      <alignment horizontal="center" vertical="center" wrapText="1"/>
      <protection/>
    </xf>
    <xf numFmtId="184" fontId="77" fillId="13" borderId="20" xfId="60" applyNumberFormat="1" applyFont="1" applyFill="1" applyBorder="1" applyAlignment="1" applyProtection="1">
      <alignment horizontal="center" vertical="center" wrapText="1"/>
      <protection/>
    </xf>
    <xf numFmtId="184" fontId="3" fillId="0" borderId="145" xfId="60" applyNumberFormat="1" applyFont="1" applyFill="1" applyBorder="1">
      <alignment vertical="center"/>
      <protection/>
    </xf>
    <xf numFmtId="184" fontId="3" fillId="0" borderId="146" xfId="60" applyNumberFormat="1" applyFont="1" applyFill="1" applyBorder="1">
      <alignment vertical="center"/>
      <protection/>
    </xf>
    <xf numFmtId="184" fontId="3" fillId="0" borderId="147" xfId="60" applyNumberFormat="1" applyFont="1" applyFill="1" applyBorder="1">
      <alignment vertical="center"/>
      <protection/>
    </xf>
    <xf numFmtId="184" fontId="2" fillId="0" borderId="136" xfId="60" applyNumberFormat="1" applyFont="1" applyFill="1" applyBorder="1" applyAlignment="1">
      <alignment horizontal="center" vertical="center" shrinkToFit="1"/>
      <protection/>
    </xf>
    <xf numFmtId="184" fontId="4" fillId="38" borderId="68" xfId="60" applyNumberFormat="1" applyFont="1" applyFill="1" applyBorder="1" applyAlignment="1">
      <alignment horizontal="center" vertical="top" wrapText="1"/>
      <protection/>
    </xf>
    <xf numFmtId="184" fontId="4" fillId="38" borderId="60" xfId="60" applyNumberFormat="1" applyFont="1" applyFill="1" applyBorder="1" applyAlignment="1">
      <alignment horizontal="center" vertical="top" wrapText="1"/>
      <protection/>
    </xf>
    <xf numFmtId="184" fontId="4" fillId="38" borderId="106" xfId="60" applyNumberFormat="1" applyFont="1" applyFill="1" applyBorder="1" applyAlignment="1">
      <alignment horizontal="center" vertical="top" wrapText="1"/>
      <protection/>
    </xf>
    <xf numFmtId="184" fontId="16" fillId="0" borderId="154" xfId="60" applyNumberFormat="1" applyFont="1" applyFill="1" applyBorder="1" applyAlignment="1">
      <alignment horizontal="left" vertical="center" wrapText="1" shrinkToFit="1"/>
      <protection/>
    </xf>
    <xf numFmtId="184" fontId="16" fillId="0" borderId="11" xfId="60" applyNumberFormat="1" applyFont="1" applyFill="1" applyBorder="1" applyAlignment="1">
      <alignment horizontal="left" vertical="center" shrinkToFit="1"/>
      <protection/>
    </xf>
    <xf numFmtId="184" fontId="4" fillId="38" borderId="89" xfId="60" applyNumberFormat="1" applyFont="1" applyFill="1" applyBorder="1" applyAlignment="1" applyProtection="1">
      <alignment horizontal="center" vertical="center" wrapText="1"/>
      <protection/>
    </xf>
    <xf numFmtId="184" fontId="4" fillId="38" borderId="19" xfId="60" applyNumberFormat="1" applyFont="1" applyFill="1" applyBorder="1" applyAlignment="1" applyProtection="1">
      <alignment horizontal="center" vertical="center" wrapText="1"/>
      <protection/>
    </xf>
    <xf numFmtId="184" fontId="80" fillId="13" borderId="154" xfId="60" applyNumberFormat="1" applyFont="1" applyFill="1" applyBorder="1" applyAlignment="1" applyProtection="1">
      <alignment horizontal="left" vertical="center" wrapText="1"/>
      <protection/>
    </xf>
    <xf numFmtId="184" fontId="80" fillId="13" borderId="12" xfId="60" applyNumberFormat="1" applyFont="1" applyFill="1" applyBorder="1" applyAlignment="1" applyProtection="1">
      <alignment horizontal="left" vertical="center" wrapText="1"/>
      <protection/>
    </xf>
    <xf numFmtId="184" fontId="4" fillId="38" borderId="155" xfId="60" applyNumberFormat="1" applyFont="1" applyFill="1" applyBorder="1" applyAlignment="1">
      <alignment horizontal="center" vertical="top" wrapText="1"/>
      <protection/>
    </xf>
    <xf numFmtId="184" fontId="4" fillId="38" borderId="156" xfId="60" applyNumberFormat="1" applyFont="1" applyFill="1" applyBorder="1" applyAlignment="1">
      <alignment horizontal="center" vertical="top" wrapText="1"/>
      <protection/>
    </xf>
    <xf numFmtId="184" fontId="4" fillId="38" borderId="157" xfId="60" applyNumberFormat="1" applyFont="1" applyFill="1" applyBorder="1" applyAlignment="1">
      <alignment horizontal="center" vertical="top" wrapText="1"/>
      <protection/>
    </xf>
    <xf numFmtId="184" fontId="80" fillId="13" borderId="136" xfId="60" applyNumberFormat="1" applyFont="1" applyFill="1" applyBorder="1" applyAlignment="1" applyProtection="1">
      <alignment horizontal="center" vertical="center" wrapText="1"/>
      <protection/>
    </xf>
    <xf numFmtId="184" fontId="80" fillId="13" borderId="18" xfId="60" applyNumberFormat="1" applyFont="1" applyFill="1" applyBorder="1" applyAlignment="1" applyProtection="1">
      <alignment horizontal="center" vertical="center" wrapText="1"/>
      <protection/>
    </xf>
    <xf numFmtId="184" fontId="80" fillId="13" borderId="154" xfId="60" applyNumberFormat="1" applyFont="1" applyFill="1" applyBorder="1" applyAlignment="1" applyProtection="1">
      <alignment horizontal="center" vertical="center" wrapText="1"/>
      <protection/>
    </xf>
    <xf numFmtId="184" fontId="80" fillId="13" borderId="12" xfId="60" applyNumberFormat="1" applyFont="1" applyFill="1" applyBorder="1" applyAlignment="1" applyProtection="1">
      <alignment horizontal="center" vertical="center" wrapText="1"/>
      <protection/>
    </xf>
    <xf numFmtId="184" fontId="80" fillId="13" borderId="138" xfId="60" applyNumberFormat="1" applyFont="1" applyFill="1" applyBorder="1" applyAlignment="1" applyProtection="1">
      <alignment horizontal="center" vertical="center" wrapText="1"/>
      <protection/>
    </xf>
    <xf numFmtId="184" fontId="80" fillId="13" borderId="20" xfId="60" applyNumberFormat="1" applyFont="1" applyFill="1" applyBorder="1" applyAlignment="1" applyProtection="1">
      <alignment horizontal="center" vertical="center" wrapText="1"/>
      <protection/>
    </xf>
    <xf numFmtId="179" fontId="15" fillId="0" borderId="98" xfId="60" applyNumberFormat="1" applyFont="1" applyFill="1" applyBorder="1" applyAlignment="1" applyProtection="1">
      <alignment horizontal="left" vertical="top" wrapText="1"/>
      <protection locked="0"/>
    </xf>
    <xf numFmtId="179" fontId="15" fillId="0" borderId="158" xfId="60" applyNumberFormat="1" applyFont="1" applyFill="1" applyBorder="1" applyAlignment="1" applyProtection="1">
      <alignment horizontal="left" vertical="top" wrapText="1"/>
      <protection locked="0"/>
    </xf>
    <xf numFmtId="179" fontId="15" fillId="0" borderId="159" xfId="60" applyNumberFormat="1" applyFont="1" applyFill="1" applyBorder="1" applyAlignment="1" applyProtection="1">
      <alignment horizontal="left" vertical="top" wrapText="1"/>
      <protection locked="0"/>
    </xf>
    <xf numFmtId="184" fontId="80" fillId="13" borderId="108" xfId="60" applyNumberFormat="1" applyFont="1" applyFill="1" applyBorder="1" applyAlignment="1" applyProtection="1">
      <alignment horizontal="center" vertical="center" wrapText="1"/>
      <protection/>
    </xf>
    <xf numFmtId="184" fontId="80" fillId="13" borderId="109" xfId="60" applyNumberFormat="1" applyFont="1" applyFill="1" applyBorder="1" applyAlignment="1" applyProtection="1">
      <alignment horizontal="center" vertical="center" wrapText="1"/>
      <protection/>
    </xf>
    <xf numFmtId="184" fontId="2" fillId="0" borderId="75" xfId="60" applyNumberFormat="1" applyFont="1" applyFill="1" applyBorder="1" applyAlignment="1">
      <alignment horizontal="center" vertical="center" shrinkToFit="1"/>
      <protection/>
    </xf>
    <xf numFmtId="184" fontId="4" fillId="38" borderId="67" xfId="60" applyNumberFormat="1" applyFont="1" applyFill="1" applyBorder="1" applyAlignment="1" applyProtection="1">
      <alignment horizontal="center" vertical="center" wrapText="1"/>
      <protection/>
    </xf>
    <xf numFmtId="184" fontId="4" fillId="38" borderId="75" xfId="60" applyNumberFormat="1" applyFont="1" applyFill="1" applyBorder="1" applyAlignment="1" applyProtection="1">
      <alignment horizontal="center" vertical="center" wrapText="1"/>
      <protection/>
    </xf>
    <xf numFmtId="184" fontId="4" fillId="38" borderId="160" xfId="60" applyNumberFormat="1" applyFont="1" applyFill="1" applyBorder="1" applyAlignment="1" applyProtection="1">
      <alignment horizontal="left" vertical="center" wrapText="1"/>
      <protection/>
    </xf>
    <xf numFmtId="184" fontId="4" fillId="38" borderId="161" xfId="60" applyNumberFormat="1" applyFont="1" applyFill="1" applyBorder="1" applyAlignment="1" applyProtection="1">
      <alignment horizontal="left" vertical="center" wrapText="1"/>
      <protection/>
    </xf>
    <xf numFmtId="184" fontId="2" fillId="0" borderId="162" xfId="60" applyNumberFormat="1" applyFont="1" applyFill="1" applyBorder="1" applyAlignment="1">
      <alignment horizontal="center" vertical="center" wrapText="1"/>
      <protection/>
    </xf>
    <xf numFmtId="184" fontId="2" fillId="0" borderId="153" xfId="60" applyNumberFormat="1" applyFont="1" applyFill="1" applyBorder="1" applyAlignment="1">
      <alignment horizontal="center" vertical="center" wrapText="1"/>
      <protection/>
    </xf>
    <xf numFmtId="184" fontId="2" fillId="0" borderId="0" xfId="60" applyNumberFormat="1" applyFont="1" applyAlignment="1">
      <alignment horizontal="left" vertical="center"/>
      <protection/>
    </xf>
    <xf numFmtId="184" fontId="17" fillId="0" borderId="0" xfId="60" applyNumberFormat="1" applyFont="1" applyAlignment="1">
      <alignment horizontal="center" vertical="center"/>
      <protection/>
    </xf>
    <xf numFmtId="0" fontId="2" fillId="36" borderId="36" xfId="60" applyFill="1" applyBorder="1" applyAlignment="1">
      <alignment horizontal="center" vertical="center"/>
      <protection/>
    </xf>
    <xf numFmtId="0" fontId="2" fillId="36" borderId="39" xfId="60" applyFill="1" applyBorder="1" applyAlignment="1">
      <alignment horizontal="center" vertical="center"/>
      <protection/>
    </xf>
    <xf numFmtId="184" fontId="2" fillId="36" borderId="36" xfId="60" applyNumberFormat="1" applyFont="1" applyFill="1" applyBorder="1" applyAlignment="1">
      <alignment horizontal="center" vertical="center" shrinkToFit="1"/>
      <protection/>
    </xf>
    <xf numFmtId="184" fontId="2" fillId="36" borderId="35" xfId="60" applyNumberFormat="1" applyFont="1" applyFill="1" applyBorder="1" applyAlignment="1">
      <alignment horizontal="center" vertical="center" shrinkToFit="1"/>
      <protection/>
    </xf>
    <xf numFmtId="0" fontId="2" fillId="36" borderId="35" xfId="60" applyFill="1" applyBorder="1" applyAlignment="1">
      <alignment horizontal="center" vertical="center"/>
      <protection/>
    </xf>
    <xf numFmtId="184" fontId="2" fillId="0" borderId="36" xfId="60" applyNumberFormat="1" applyFont="1" applyBorder="1" applyAlignment="1">
      <alignment horizontal="center" vertical="center"/>
      <protection/>
    </xf>
    <xf numFmtId="184" fontId="2" fillId="0" borderId="39" xfId="60" applyNumberFormat="1" applyFont="1" applyBorder="1" applyAlignment="1">
      <alignment horizontal="center" vertical="center"/>
      <protection/>
    </xf>
    <xf numFmtId="184" fontId="2" fillId="0" borderId="35" xfId="60" applyNumberFormat="1" applyFont="1" applyBorder="1" applyAlignment="1">
      <alignment horizontal="center" vertical="center"/>
      <protection/>
    </xf>
    <xf numFmtId="0" fontId="15" fillId="0" borderId="0" xfId="60" applyFont="1" applyAlignment="1">
      <alignment vertical="top" wrapText="1"/>
      <protection/>
    </xf>
    <xf numFmtId="0" fontId="9" fillId="0" borderId="0" xfId="0" applyFont="1" applyBorder="1" applyAlignment="1">
      <alignment horizontal="left" vertical="center"/>
    </xf>
    <xf numFmtId="0" fontId="13" fillId="0" borderId="0" xfId="0" applyFont="1" applyBorder="1" applyAlignment="1">
      <alignment horizontal="left" vertical="center"/>
    </xf>
    <xf numFmtId="0" fontId="2" fillId="34" borderId="163" xfId="0" applyFont="1" applyFill="1" applyBorder="1" applyAlignment="1">
      <alignment horizontal="center" vertical="center"/>
    </xf>
    <xf numFmtId="0" fontId="2" fillId="34" borderId="164" xfId="0" applyFont="1" applyFill="1" applyBorder="1" applyAlignment="1">
      <alignment horizontal="center" vertical="center"/>
    </xf>
    <xf numFmtId="0" fontId="2" fillId="34" borderId="165" xfId="0" applyFont="1" applyFill="1" applyBorder="1" applyAlignment="1">
      <alignment horizontal="center" vertical="center"/>
    </xf>
    <xf numFmtId="0" fontId="7" fillId="0" borderId="80" xfId="0" applyFont="1" applyFill="1" applyBorder="1" applyAlignment="1">
      <alignment horizontal="left" vertical="center" wrapText="1"/>
    </xf>
    <xf numFmtId="0" fontId="7" fillId="0" borderId="166" xfId="0" applyFont="1" applyFill="1" applyBorder="1" applyAlignment="1">
      <alignment horizontal="left" vertical="center" wrapText="1"/>
    </xf>
    <xf numFmtId="0" fontId="7" fillId="0" borderId="167" xfId="0" applyFont="1" applyFill="1" applyBorder="1" applyAlignment="1">
      <alignment horizontal="left" vertical="center" wrapText="1"/>
    </xf>
    <xf numFmtId="0" fontId="7" fillId="0" borderId="81" xfId="0" applyFont="1" applyFill="1" applyBorder="1" applyAlignment="1">
      <alignment vertical="center" wrapText="1"/>
    </xf>
    <xf numFmtId="0" fontId="13" fillId="0" borderId="168" xfId="0" applyFont="1" applyFill="1" applyBorder="1" applyAlignment="1">
      <alignment vertical="center" wrapText="1"/>
    </xf>
    <xf numFmtId="0" fontId="13" fillId="0" borderId="168" xfId="0" applyFont="1" applyFill="1" applyBorder="1" applyAlignment="1">
      <alignment vertical="center"/>
    </xf>
    <xf numFmtId="0" fontId="13" fillId="0" borderId="169" xfId="0" applyFont="1" applyFill="1" applyBorder="1" applyAlignment="1">
      <alignment vertical="center"/>
    </xf>
    <xf numFmtId="0" fontId="6" fillId="0" borderId="170" xfId="0" applyFont="1" applyBorder="1" applyAlignment="1">
      <alignment horizontal="center" vertical="center"/>
    </xf>
    <xf numFmtId="0" fontId="11" fillId="0" borderId="170" xfId="0" applyFont="1" applyBorder="1" applyAlignment="1">
      <alignment horizontal="center" vertical="center"/>
    </xf>
    <xf numFmtId="0" fontId="11" fillId="0" borderId="171" xfId="0" applyFont="1" applyBorder="1" applyAlignment="1">
      <alignment horizontal="center" vertical="center"/>
    </xf>
    <xf numFmtId="0" fontId="2" fillId="0" borderId="80" xfId="0" applyFont="1" applyBorder="1" applyAlignment="1">
      <alignment horizontal="left" vertical="center" wrapText="1"/>
    </xf>
    <xf numFmtId="0" fontId="2" fillId="0" borderId="166" xfId="0" applyFont="1" applyBorder="1" applyAlignment="1">
      <alignment horizontal="left" vertical="center" wrapText="1"/>
    </xf>
    <xf numFmtId="0" fontId="2" fillId="0" borderId="167" xfId="0" applyFont="1" applyBorder="1" applyAlignment="1">
      <alignment horizontal="left" vertical="center" wrapText="1"/>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0" fontId="2" fillId="0" borderId="36" xfId="0" applyFont="1" applyBorder="1" applyAlignment="1">
      <alignment horizontal="left" vertical="center" wrapText="1"/>
    </xf>
    <xf numFmtId="0" fontId="2" fillId="0" borderId="39" xfId="0" applyFont="1" applyBorder="1" applyAlignment="1">
      <alignment horizontal="left" vertical="center" wrapText="1"/>
    </xf>
    <xf numFmtId="0" fontId="0" fillId="0" borderId="39" xfId="0" applyBorder="1" applyAlignment="1">
      <alignment horizontal="left" vertical="center"/>
    </xf>
    <xf numFmtId="0" fontId="0" fillId="0" borderId="35" xfId="0"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21" xfId="0" applyFont="1" applyBorder="1" applyAlignment="1">
      <alignment vertical="center"/>
    </xf>
    <xf numFmtId="0" fontId="2" fillId="0" borderId="36" xfId="0" applyFont="1" applyBorder="1" applyAlignment="1">
      <alignment vertical="center" wrapText="1"/>
    </xf>
    <xf numFmtId="0" fontId="0" fillId="0" borderId="39" xfId="0" applyBorder="1" applyAlignment="1">
      <alignment vertical="center"/>
    </xf>
    <xf numFmtId="0" fontId="0" fillId="0" borderId="39" xfId="0" applyFont="1" applyBorder="1" applyAlignment="1">
      <alignment vertical="center"/>
    </xf>
    <xf numFmtId="0" fontId="0" fillId="0" borderId="35" xfId="0" applyFont="1" applyBorder="1" applyAlignment="1">
      <alignment vertical="center"/>
    </xf>
    <xf numFmtId="0" fontId="0" fillId="0" borderId="39" xfId="0" applyFont="1" applyBorder="1" applyAlignment="1">
      <alignment vertical="center" wrapText="1"/>
    </xf>
    <xf numFmtId="0" fontId="2" fillId="0" borderId="21" xfId="0" applyFont="1" applyBorder="1" applyAlignment="1">
      <alignment vertical="center" wrapText="1"/>
    </xf>
    <xf numFmtId="0" fontId="2" fillId="0" borderId="39" xfId="0" applyFont="1" applyBorder="1" applyAlignment="1">
      <alignment vertical="center"/>
    </xf>
    <xf numFmtId="0" fontId="2" fillId="0" borderId="81" xfId="0" applyFont="1" applyBorder="1" applyAlignment="1">
      <alignment vertical="center" wrapText="1"/>
    </xf>
    <xf numFmtId="0" fontId="2" fillId="0" borderId="168" xfId="0" applyFont="1" applyBorder="1" applyAlignment="1">
      <alignment vertical="center"/>
    </xf>
    <xf numFmtId="0" fontId="0" fillId="0" borderId="168" xfId="0" applyBorder="1" applyAlignment="1">
      <alignment vertical="center"/>
    </xf>
    <xf numFmtId="0" fontId="0" fillId="0" borderId="169" xfId="0" applyBorder="1" applyAlignment="1">
      <alignment vertical="center"/>
    </xf>
    <xf numFmtId="49" fontId="0" fillId="0" borderId="11" xfId="0" applyNumberFormat="1" applyBorder="1" applyAlignment="1">
      <alignment vertical="center"/>
    </xf>
    <xf numFmtId="49" fontId="0" fillId="0" borderId="12" xfId="0" applyNumberFormat="1" applyBorder="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 fillId="0" borderId="39" xfId="0" applyFont="1" applyBorder="1" applyAlignment="1">
      <alignment vertical="center" wrapText="1"/>
    </xf>
    <xf numFmtId="200" fontId="3" fillId="0" borderId="10" xfId="60" applyNumberFormat="1" applyFont="1" applyBorder="1">
      <alignment vertical="center"/>
      <protection/>
    </xf>
    <xf numFmtId="200" fontId="3" fillId="0" borderId="12" xfId="60" applyNumberFormat="1" applyFont="1" applyBorder="1">
      <alignment vertical="center"/>
      <protection/>
    </xf>
    <xf numFmtId="184" fontId="2" fillId="0" borderId="21" xfId="60" applyNumberFormat="1" applyFont="1" applyFill="1" applyBorder="1" applyAlignment="1">
      <alignment horizontal="center" vertical="center" wrapText="1"/>
      <protection/>
    </xf>
    <xf numFmtId="184" fontId="2" fillId="0" borderId="12" xfId="60" applyNumberFormat="1" applyFont="1" applyFill="1" applyBorder="1" applyAlignment="1">
      <alignment horizontal="center" vertical="center" wrapText="1"/>
      <protection/>
    </xf>
    <xf numFmtId="184" fontId="2" fillId="0" borderId="13" xfId="60" applyNumberFormat="1" applyFont="1" applyBorder="1" applyAlignment="1">
      <alignment horizontal="center" vertical="center"/>
      <protection/>
    </xf>
    <xf numFmtId="184" fontId="2" fillId="0" borderId="16" xfId="60" applyNumberFormat="1" applyFont="1" applyBorder="1" applyAlignment="1">
      <alignment horizontal="center" vertical="center"/>
      <protection/>
    </xf>
    <xf numFmtId="184" fontId="4" fillId="0" borderId="11" xfId="60" applyNumberFormat="1" applyFont="1" applyFill="1" applyBorder="1" applyAlignment="1">
      <alignment horizontal="center" vertical="center" wrapText="1"/>
      <protection/>
    </xf>
    <xf numFmtId="184" fontId="15" fillId="0" borderId="0" xfId="60" applyNumberFormat="1" applyFont="1" applyBorder="1" applyAlignment="1">
      <alignment horizontal="center" vertical="center" textRotation="255"/>
      <protection/>
    </xf>
    <xf numFmtId="49" fontId="2" fillId="0" borderId="21" xfId="60" applyNumberFormat="1" applyFill="1" applyBorder="1" applyAlignment="1">
      <alignment horizontal="center" vertical="center"/>
      <protection/>
    </xf>
    <xf numFmtId="184" fontId="2" fillId="0" borderId="21" xfId="60" applyNumberFormat="1" applyFill="1" applyBorder="1" applyAlignment="1">
      <alignment horizontal="center" vertical="center" shrinkToFit="1"/>
      <protection/>
    </xf>
    <xf numFmtId="184" fontId="2" fillId="0" borderId="21" xfId="60" applyNumberFormat="1" applyFont="1" applyFill="1" applyBorder="1" applyAlignment="1">
      <alignment horizontal="center" vertical="center" shrinkToFit="1"/>
      <protection/>
    </xf>
    <xf numFmtId="184" fontId="3" fillId="39" borderId="145" xfId="60" applyNumberFormat="1" applyFont="1" applyFill="1" applyBorder="1" applyAlignment="1">
      <alignment horizontal="center" vertical="center"/>
      <protection/>
    </xf>
    <xf numFmtId="184" fontId="3" fillId="39" borderId="146" xfId="60" applyNumberFormat="1" applyFont="1" applyFill="1" applyBorder="1" applyAlignment="1">
      <alignment horizontal="center" vertical="center"/>
      <protection/>
    </xf>
    <xf numFmtId="184" fontId="3" fillId="39" borderId="147" xfId="60" applyNumberFormat="1" applyFont="1" applyFill="1" applyBorder="1" applyAlignment="1">
      <alignment horizontal="center" vertical="center"/>
      <protection/>
    </xf>
    <xf numFmtId="184" fontId="2" fillId="39" borderId="134" xfId="60" applyNumberFormat="1" applyFont="1" applyFill="1" applyBorder="1" applyAlignment="1">
      <alignment horizontal="center" vertical="center"/>
      <protection/>
    </xf>
    <xf numFmtId="184" fontId="2" fillId="39" borderId="141" xfId="60" applyNumberFormat="1" applyFont="1" applyFill="1" applyBorder="1" applyAlignment="1">
      <alignment horizontal="center" vertical="center"/>
      <protection/>
    </xf>
    <xf numFmtId="184" fontId="2" fillId="39" borderId="135" xfId="60" applyNumberFormat="1" applyFont="1" applyFill="1" applyBorder="1" applyAlignment="1">
      <alignment horizontal="center" vertical="center"/>
      <protection/>
    </xf>
    <xf numFmtId="184" fontId="2" fillId="39" borderId="145" xfId="60" applyNumberFormat="1" applyFont="1" applyFill="1" applyBorder="1" applyAlignment="1">
      <alignment horizontal="center" vertical="center"/>
      <protection/>
    </xf>
    <xf numFmtId="184" fontId="2" fillId="39" borderId="146" xfId="60" applyNumberFormat="1" applyFont="1" applyFill="1" applyBorder="1" applyAlignment="1">
      <alignment horizontal="center" vertical="center"/>
      <protection/>
    </xf>
    <xf numFmtId="184" fontId="2" fillId="0" borderId="10" xfId="60" applyNumberFormat="1" applyFont="1" applyBorder="1" applyAlignment="1">
      <alignment horizontal="center" vertical="center" shrinkToFit="1"/>
      <protection/>
    </xf>
    <xf numFmtId="184" fontId="2" fillId="0" borderId="11" xfId="60" applyNumberFormat="1" applyFont="1" applyBorder="1" applyAlignment="1">
      <alignment horizontal="center" vertical="center" shrinkToFit="1"/>
      <protection/>
    </xf>
    <xf numFmtId="184" fontId="2" fillId="0" borderId="36" xfId="60" applyNumberFormat="1" applyFont="1" applyFill="1" applyBorder="1" applyAlignment="1">
      <alignment horizontal="center" vertical="center"/>
      <protection/>
    </xf>
    <xf numFmtId="184" fontId="2" fillId="0" borderId="39" xfId="60" applyNumberFormat="1" applyFont="1" applyFill="1" applyBorder="1" applyAlignment="1">
      <alignment horizontal="center" vertical="center"/>
      <protection/>
    </xf>
    <xf numFmtId="182" fontId="10" fillId="0" borderId="11" xfId="0" applyNumberFormat="1" applyFont="1" applyFill="1" applyBorder="1" applyAlignment="1">
      <alignment horizontal="right" vertical="center"/>
    </xf>
    <xf numFmtId="0" fontId="2" fillId="40" borderId="42" xfId="0" applyFont="1" applyFill="1" applyBorder="1" applyAlignment="1">
      <alignment horizontal="center" vertical="center"/>
    </xf>
    <xf numFmtId="0" fontId="6" fillId="41" borderId="134" xfId="0" applyFont="1" applyFill="1" applyBorder="1" applyAlignment="1">
      <alignment horizontal="center" vertical="center"/>
    </xf>
    <xf numFmtId="0" fontId="6" fillId="41" borderId="135" xfId="0" applyFont="1" applyFill="1" applyBorder="1" applyAlignment="1">
      <alignment horizontal="center" vertical="center"/>
    </xf>
    <xf numFmtId="0" fontId="6" fillId="33" borderId="10" xfId="0" applyFont="1" applyFill="1" applyBorder="1" applyAlignment="1">
      <alignment vertical="center"/>
    </xf>
    <xf numFmtId="0" fontId="6" fillId="33" borderId="12" xfId="0" applyFont="1" applyFill="1" applyBorder="1" applyAlignment="1">
      <alignment vertical="center"/>
    </xf>
    <xf numFmtId="0" fontId="6" fillId="41" borderId="134" xfId="0" applyFont="1" applyFill="1" applyBorder="1" applyAlignment="1">
      <alignment vertical="center"/>
    </xf>
    <xf numFmtId="0" fontId="6" fillId="0" borderId="135" xfId="0" applyFont="1" applyBorder="1" applyAlignment="1">
      <alignment vertical="center"/>
    </xf>
    <xf numFmtId="0" fontId="2" fillId="0" borderId="172"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17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41" borderId="134" xfId="0" applyFont="1" applyFill="1" applyBorder="1" applyAlignment="1">
      <alignment vertical="center"/>
    </xf>
    <xf numFmtId="0" fontId="2" fillId="0" borderId="135" xfId="0" applyFont="1" applyBorder="1" applyAlignment="1">
      <alignmen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80" xfId="0" applyFont="1" applyBorder="1" applyAlignment="1">
      <alignment horizontal="center" vertical="center"/>
    </xf>
    <xf numFmtId="0" fontId="2" fillId="0" borderId="166" xfId="0" applyFont="1" applyBorder="1" applyAlignment="1">
      <alignment horizontal="center" vertical="center"/>
    </xf>
    <xf numFmtId="0" fontId="2" fillId="0" borderId="175" xfId="0"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horizontal="center" vertical="center"/>
    </xf>
    <xf numFmtId="0" fontId="2" fillId="0" borderId="35" xfId="0" applyFont="1" applyBorder="1" applyAlignment="1">
      <alignment horizontal="center" vertical="center"/>
    </xf>
    <xf numFmtId="0" fontId="2" fillId="41" borderId="145" xfId="0" applyFont="1" applyFill="1" applyBorder="1" applyAlignment="1">
      <alignment vertical="center"/>
    </xf>
    <xf numFmtId="0" fontId="2" fillId="0" borderId="176" xfId="0" applyFont="1" applyBorder="1" applyAlignment="1">
      <alignment vertical="center"/>
    </xf>
    <xf numFmtId="0" fontId="2" fillId="0" borderId="177" xfId="0" applyFont="1" applyBorder="1" applyAlignment="1">
      <alignment vertical="center"/>
    </xf>
    <xf numFmtId="0" fontId="2" fillId="0" borderId="147" xfId="0" applyFont="1" applyBorder="1" applyAlignment="1">
      <alignment vertical="center"/>
    </xf>
    <xf numFmtId="0" fontId="2" fillId="0" borderId="178" xfId="0" applyFont="1" applyBorder="1" applyAlignment="1">
      <alignment vertical="center"/>
    </xf>
    <xf numFmtId="0" fontId="2" fillId="0" borderId="179" xfId="0" applyFont="1" applyBorder="1" applyAlignment="1">
      <alignment vertical="center"/>
    </xf>
    <xf numFmtId="0" fontId="2" fillId="0" borderId="10" xfId="0" applyFont="1" applyBorder="1" applyAlignment="1">
      <alignment horizontal="center" vertical="top" wrapText="1"/>
    </xf>
    <xf numFmtId="0" fontId="2" fillId="0" borderId="12" xfId="0" applyFont="1" applyBorder="1" applyAlignment="1">
      <alignment horizontal="center" vertical="top"/>
    </xf>
    <xf numFmtId="0" fontId="2" fillId="0" borderId="21" xfId="0" applyFont="1" applyBorder="1" applyAlignment="1">
      <alignment horizontal="center" vertical="top" wrapText="1"/>
    </xf>
    <xf numFmtId="0" fontId="2" fillId="0" borderId="21" xfId="0" applyFont="1" applyBorder="1" applyAlignment="1">
      <alignment vertical="top"/>
    </xf>
    <xf numFmtId="0" fontId="2" fillId="0" borderId="10" xfId="0" applyFont="1" applyFill="1" applyBorder="1" applyAlignment="1">
      <alignment horizontal="center" vertical="center" wrapText="1"/>
    </xf>
    <xf numFmtId="0" fontId="2" fillId="0" borderId="11" xfId="0" applyFont="1" applyFill="1" applyBorder="1" applyAlignment="1">
      <alignment vertical="center"/>
    </xf>
    <xf numFmtId="0" fontId="2" fillId="0" borderId="36" xfId="0" applyFont="1" applyBorder="1" applyAlignment="1">
      <alignment horizontal="center" vertical="top"/>
    </xf>
    <xf numFmtId="0" fontId="2" fillId="0" borderId="35" xfId="0" applyFont="1" applyBorder="1" applyAlignment="1">
      <alignment vertical="top"/>
    </xf>
    <xf numFmtId="0" fontId="2" fillId="0" borderId="180" xfId="0" applyFont="1" applyBorder="1" applyAlignment="1">
      <alignment horizontal="center" vertical="center"/>
    </xf>
    <xf numFmtId="0" fontId="2" fillId="0" borderId="174"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74" fillId="0" borderId="36" xfId="0" applyFont="1" applyFill="1" applyBorder="1" applyAlignment="1">
      <alignment horizontal="center" vertical="center"/>
    </xf>
    <xf numFmtId="0" fontId="74" fillId="0" borderId="35" xfId="0" applyFont="1" applyFill="1" applyBorder="1" applyAlignment="1">
      <alignment horizontal="center" vertical="center"/>
    </xf>
    <xf numFmtId="0" fontId="7" fillId="0" borderId="181" xfId="0" applyFont="1" applyBorder="1" applyAlignment="1">
      <alignment horizontal="center" vertical="center" wrapText="1"/>
    </xf>
    <xf numFmtId="0" fontId="7" fillId="0" borderId="14" xfId="0" applyFont="1" applyBorder="1" applyAlignment="1">
      <alignment vertical="center"/>
    </xf>
    <xf numFmtId="0" fontId="7" fillId="0" borderId="15" xfId="0" applyFont="1" applyBorder="1" applyAlignment="1">
      <alignment vertical="center"/>
    </xf>
    <xf numFmtId="0" fontId="7" fillId="0" borderId="171" xfId="0" applyFont="1" applyBorder="1" applyAlignment="1">
      <alignment vertical="center"/>
    </xf>
    <xf numFmtId="0" fontId="7" fillId="0" borderId="34" xfId="0" applyFont="1" applyBorder="1" applyAlignment="1">
      <alignment vertical="center"/>
    </xf>
    <xf numFmtId="0" fontId="7" fillId="0" borderId="182" xfId="0" applyFont="1" applyBorder="1" applyAlignment="1">
      <alignment vertical="center"/>
    </xf>
    <xf numFmtId="0" fontId="7" fillId="0" borderId="172" xfId="0" applyFont="1" applyBorder="1" applyAlignment="1">
      <alignment horizontal="center" vertical="center"/>
    </xf>
    <xf numFmtId="0" fontId="7" fillId="0" borderId="173" xfId="0" applyFont="1" applyBorder="1" applyAlignment="1">
      <alignment vertical="center"/>
    </xf>
    <xf numFmtId="0" fontId="7" fillId="0" borderId="174" xfId="0" applyFont="1" applyBorder="1" applyAlignment="1">
      <alignment vertical="center"/>
    </xf>
    <xf numFmtId="0" fontId="7" fillId="0" borderId="183"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10" fillId="0" borderId="11" xfId="0" applyFont="1" applyFill="1" applyBorder="1" applyAlignment="1">
      <alignment horizontal="right" vertical="center"/>
    </xf>
    <xf numFmtId="0" fontId="11" fillId="0" borderId="11" xfId="0" applyFont="1" applyFill="1" applyBorder="1" applyAlignment="1">
      <alignment horizontal="right" vertical="center"/>
    </xf>
    <xf numFmtId="0" fontId="11" fillId="0" borderId="12" xfId="0" applyFont="1" applyFill="1" applyBorder="1" applyAlignment="1">
      <alignment horizontal="right" vertical="center"/>
    </xf>
    <xf numFmtId="0" fontId="2" fillId="0" borderId="15"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180" fontId="3" fillId="39" borderId="145" xfId="0" applyNumberFormat="1" applyFont="1" applyFill="1" applyBorder="1" applyAlignment="1">
      <alignment horizontal="right" vertical="center"/>
    </xf>
    <xf numFmtId="0" fontId="8" fillId="39" borderId="176" xfId="0" applyFont="1" applyFill="1" applyBorder="1" applyAlignment="1">
      <alignment vertical="center"/>
    </xf>
    <xf numFmtId="0" fontId="8" fillId="39" borderId="184" xfId="0" applyFont="1" applyFill="1" applyBorder="1" applyAlignment="1">
      <alignment vertical="center"/>
    </xf>
    <xf numFmtId="0" fontId="8" fillId="39" borderId="147" xfId="0" applyFont="1" applyFill="1" applyBorder="1" applyAlignment="1">
      <alignment vertical="center"/>
    </xf>
    <xf numFmtId="0" fontId="8" fillId="39" borderId="178" xfId="0" applyFont="1" applyFill="1" applyBorder="1" applyAlignment="1">
      <alignment vertical="center"/>
    </xf>
    <xf numFmtId="0" fontId="8" fillId="39" borderId="18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horizontal="right" vertical="center"/>
    </xf>
    <xf numFmtId="0" fontId="7" fillId="0" borderId="181" xfId="0" applyFont="1" applyBorder="1" applyAlignment="1">
      <alignment horizontal="center" vertical="center"/>
    </xf>
    <xf numFmtId="0" fontId="10" fillId="0" borderId="12" xfId="0" applyFont="1" applyFill="1" applyBorder="1" applyAlignment="1">
      <alignment horizontal="right" vertical="center"/>
    </xf>
    <xf numFmtId="182" fontId="10" fillId="0" borderId="10" xfId="0" applyNumberFormat="1" applyFont="1" applyFill="1" applyBorder="1" applyAlignment="1">
      <alignment horizontal="right" vertical="center"/>
    </xf>
    <xf numFmtId="182" fontId="10" fillId="0" borderId="12" xfId="0" applyNumberFormat="1" applyFont="1" applyFill="1" applyBorder="1" applyAlignment="1">
      <alignment horizontal="right" vertical="center"/>
    </xf>
    <xf numFmtId="0" fontId="2" fillId="39" borderId="145" xfId="0" applyFont="1" applyFill="1" applyBorder="1" applyAlignment="1">
      <alignment vertical="center"/>
    </xf>
    <xf numFmtId="0" fontId="8" fillId="39" borderId="177" xfId="0" applyFont="1" applyFill="1" applyBorder="1" applyAlignment="1">
      <alignment vertical="center"/>
    </xf>
    <xf numFmtId="0" fontId="8" fillId="39" borderId="186" xfId="0" applyFont="1" applyFill="1" applyBorder="1" applyAlignment="1">
      <alignment vertical="center"/>
    </xf>
    <xf numFmtId="0" fontId="8" fillId="39" borderId="187" xfId="0" applyFont="1" applyFill="1" applyBorder="1" applyAlignment="1">
      <alignment vertical="center"/>
    </xf>
    <xf numFmtId="0" fontId="8" fillId="39" borderId="188" xfId="0" applyFont="1" applyFill="1" applyBorder="1" applyAlignment="1">
      <alignment vertical="center"/>
    </xf>
    <xf numFmtId="0" fontId="2" fillId="0" borderId="184" xfId="0" applyFont="1" applyBorder="1" applyAlignment="1">
      <alignment vertical="center"/>
    </xf>
    <xf numFmtId="0" fontId="2" fillId="0" borderId="185" xfId="0" applyFont="1" applyBorder="1" applyAlignment="1">
      <alignment vertical="center"/>
    </xf>
    <xf numFmtId="0" fontId="8" fillId="39" borderId="189" xfId="0" applyFont="1" applyFill="1" applyBorder="1" applyAlignment="1">
      <alignment vertical="center"/>
    </xf>
    <xf numFmtId="179" fontId="81" fillId="0" borderId="0" xfId="0" applyNumberFormat="1" applyFont="1" applyFill="1" applyBorder="1" applyAlignment="1">
      <alignment horizontal="right" vertical="center"/>
    </xf>
    <xf numFmtId="0" fontId="0" fillId="0" borderId="17" xfId="0" applyFill="1" applyBorder="1" applyAlignment="1">
      <alignment vertical="center"/>
    </xf>
    <xf numFmtId="0" fontId="2" fillId="0" borderId="13" xfId="0" applyFont="1" applyFill="1" applyBorder="1" applyAlignment="1">
      <alignment vertical="center"/>
    </xf>
    <xf numFmtId="0" fontId="8" fillId="0" borderId="15" xfId="0" applyFont="1" applyFill="1" applyBorder="1" applyAlignment="1">
      <alignment vertical="center"/>
    </xf>
    <xf numFmtId="189" fontId="73" fillId="0" borderId="38" xfId="0" applyNumberFormat="1" applyFont="1" applyFill="1" applyBorder="1" applyAlignment="1">
      <alignment vertical="center"/>
    </xf>
    <xf numFmtId="189" fontId="82" fillId="0" borderId="182" xfId="0" applyNumberFormat="1" applyFont="1" applyFill="1" applyBorder="1" applyAlignment="1">
      <alignment vertical="center"/>
    </xf>
    <xf numFmtId="0" fontId="72" fillId="0" borderId="11" xfId="0" applyFont="1" applyBorder="1" applyAlignment="1">
      <alignment vertical="center" wrapText="1"/>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182" fontId="3" fillId="39" borderId="190" xfId="0" applyNumberFormat="1" applyFont="1" applyFill="1" applyBorder="1" applyAlignment="1">
      <alignment vertical="center"/>
    </xf>
    <xf numFmtId="0" fontId="2" fillId="39" borderId="191" xfId="0" applyFont="1" applyFill="1" applyBorder="1" applyAlignment="1">
      <alignment vertical="center"/>
    </xf>
    <xf numFmtId="0" fontId="2" fillId="39" borderId="192" xfId="0" applyFont="1" applyFill="1" applyBorder="1" applyAlignment="1">
      <alignment vertical="center"/>
    </xf>
    <xf numFmtId="0" fontId="2" fillId="39" borderId="83" xfId="0" applyFont="1" applyFill="1" applyBorder="1" applyAlignment="1">
      <alignment vertical="center"/>
    </xf>
    <xf numFmtId="0" fontId="2" fillId="39" borderId="124" xfId="0" applyFont="1" applyFill="1" applyBorder="1" applyAlignment="1">
      <alignment vertical="center"/>
    </xf>
    <xf numFmtId="0" fontId="2" fillId="39" borderId="193" xfId="0" applyFont="1" applyFill="1" applyBorder="1" applyAlignment="1">
      <alignment vertical="center"/>
    </xf>
    <xf numFmtId="180" fontId="2" fillId="0" borderId="180" xfId="0" applyNumberFormat="1" applyFont="1" applyFill="1" applyBorder="1" applyAlignment="1">
      <alignment horizontal="right" vertical="center"/>
    </xf>
    <xf numFmtId="0" fontId="2" fillId="0" borderId="173" xfId="0" applyFont="1" applyFill="1" applyBorder="1" applyAlignment="1">
      <alignment horizontal="right" vertical="center"/>
    </xf>
    <xf numFmtId="0" fontId="2" fillId="0" borderId="174" xfId="0" applyFont="1" applyFill="1" applyBorder="1" applyAlignment="1">
      <alignment horizontal="right" vertical="center"/>
    </xf>
    <xf numFmtId="189" fontId="73" fillId="0" borderId="12" xfId="0" applyNumberFormat="1" applyFont="1" applyFill="1" applyBorder="1" applyAlignment="1">
      <alignment vertical="center"/>
    </xf>
    <xf numFmtId="0" fontId="2" fillId="0" borderId="13" xfId="0" applyFont="1" applyFill="1" applyBorder="1" applyAlignment="1">
      <alignment horizontal="right" vertical="center"/>
    </xf>
    <xf numFmtId="0" fontId="8" fillId="0" borderId="14" xfId="0" applyFont="1" applyFill="1" applyBorder="1" applyAlignment="1">
      <alignment vertical="center"/>
    </xf>
    <xf numFmtId="0" fontId="8" fillId="0" borderId="27" xfId="0" applyFont="1" applyFill="1" applyBorder="1" applyAlignment="1">
      <alignment vertical="center"/>
    </xf>
    <xf numFmtId="189" fontId="73" fillId="0" borderId="18" xfId="0" applyNumberFormat="1" applyFont="1" applyFill="1" applyBorder="1" applyAlignment="1">
      <alignment vertical="center"/>
    </xf>
    <xf numFmtId="0" fontId="11" fillId="0" borderId="19" xfId="0" applyFont="1" applyFill="1" applyBorder="1" applyAlignment="1">
      <alignment vertical="center"/>
    </xf>
    <xf numFmtId="0" fontId="11" fillId="0" borderId="22" xfId="0" applyFont="1" applyFill="1" applyBorder="1" applyAlignment="1">
      <alignment vertical="center"/>
    </xf>
    <xf numFmtId="0" fontId="2" fillId="0" borderId="13"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179" fontId="10" fillId="0" borderId="38" xfId="0" applyNumberFormat="1" applyFont="1" applyFill="1" applyBorder="1" applyAlignment="1">
      <alignment vertical="center"/>
    </xf>
    <xf numFmtId="179" fontId="6" fillId="0" borderId="34" xfId="0" applyNumberFormat="1" applyFont="1" applyFill="1" applyBorder="1" applyAlignment="1">
      <alignment vertical="center"/>
    </xf>
    <xf numFmtId="179" fontId="6" fillId="0" borderId="182" xfId="0" applyNumberFormat="1" applyFont="1" applyFill="1" applyBorder="1" applyAlignment="1">
      <alignment vertical="center"/>
    </xf>
    <xf numFmtId="187" fontId="81" fillId="0" borderId="0" xfId="0" applyNumberFormat="1" applyFont="1" applyFill="1" applyBorder="1" applyAlignment="1">
      <alignment horizontal="right" vertical="center"/>
    </xf>
    <xf numFmtId="0" fontId="2" fillId="40" borderId="42" xfId="0" applyFont="1" applyFill="1" applyBorder="1" applyAlignment="1">
      <alignment vertical="center" wrapText="1"/>
    </xf>
    <xf numFmtId="184" fontId="4" fillId="39" borderId="145" xfId="60" applyNumberFormat="1" applyFont="1" applyFill="1" applyBorder="1" applyAlignment="1">
      <alignment horizontal="center" vertical="center" wrapText="1"/>
      <protection/>
    </xf>
    <xf numFmtId="184" fontId="4" fillId="39" borderId="184" xfId="60" applyNumberFormat="1" applyFont="1" applyFill="1" applyBorder="1" applyAlignment="1">
      <alignment horizontal="center" vertical="center" wrapText="1"/>
      <protection/>
    </xf>
    <xf numFmtId="184" fontId="4" fillId="39" borderId="146" xfId="60" applyNumberFormat="1" applyFont="1" applyFill="1" applyBorder="1" applyAlignment="1">
      <alignment horizontal="center" vertical="center" wrapText="1"/>
      <protection/>
    </xf>
    <xf numFmtId="184" fontId="4" fillId="39" borderId="194" xfId="60" applyNumberFormat="1" applyFont="1" applyFill="1" applyBorder="1" applyAlignment="1">
      <alignment horizontal="center" vertical="center" wrapText="1"/>
      <protection/>
    </xf>
    <xf numFmtId="184" fontId="4" fillId="39" borderId="147" xfId="60" applyNumberFormat="1" applyFont="1" applyFill="1" applyBorder="1" applyAlignment="1">
      <alignment horizontal="center" vertical="center" wrapText="1"/>
      <protection/>
    </xf>
    <xf numFmtId="184" fontId="4" fillId="39" borderId="185" xfId="60" applyNumberFormat="1" applyFont="1" applyFill="1" applyBorder="1" applyAlignment="1">
      <alignment horizontal="center" vertical="center" wrapText="1"/>
      <protection/>
    </xf>
    <xf numFmtId="184" fontId="2" fillId="15" borderId="11" xfId="60" applyNumberFormat="1" applyFont="1" applyFill="1" applyBorder="1" applyAlignment="1">
      <alignment horizontal="center" vertical="center" wrapText="1"/>
      <protection/>
    </xf>
    <xf numFmtId="0" fontId="78" fillId="0" borderId="11" xfId="0" applyNumberFormat="1" applyFont="1" applyFill="1" applyBorder="1" applyAlignment="1">
      <alignment horizontal="right" vertical="center"/>
    </xf>
    <xf numFmtId="0" fontId="78" fillId="0" borderId="12" xfId="0" applyNumberFormat="1" applyFont="1" applyFill="1" applyBorder="1" applyAlignment="1">
      <alignment horizontal="right" vertical="center"/>
    </xf>
    <xf numFmtId="0" fontId="2" fillId="15" borderId="172" xfId="0" applyFont="1" applyFill="1" applyBorder="1" applyAlignment="1">
      <alignment horizontal="center" vertical="center" wrapText="1"/>
    </xf>
    <xf numFmtId="0" fontId="2" fillId="15" borderId="173" xfId="0" applyFont="1" applyFill="1" applyBorder="1" applyAlignment="1">
      <alignment horizontal="center" vertical="center" wrapText="1"/>
    </xf>
    <xf numFmtId="0" fontId="2" fillId="15" borderId="174" xfId="0" applyFont="1" applyFill="1" applyBorder="1" applyAlignment="1">
      <alignment horizontal="center" vertical="center" wrapText="1"/>
    </xf>
    <xf numFmtId="0" fontId="2" fillId="15" borderId="170" xfId="0" applyFont="1" applyFill="1" applyBorder="1" applyAlignment="1">
      <alignment horizontal="center" vertical="center" wrapText="1"/>
    </xf>
    <xf numFmtId="0" fontId="2" fillId="15" borderId="0" xfId="0" applyFont="1" applyFill="1" applyBorder="1" applyAlignment="1">
      <alignment horizontal="center" vertical="center" wrapText="1"/>
    </xf>
    <xf numFmtId="0" fontId="2" fillId="15" borderId="17"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1" xfId="0" applyFont="1" applyFill="1" applyBorder="1" applyAlignment="1">
      <alignmen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15" borderId="13" xfId="0" applyFont="1" applyFill="1" applyBorder="1" applyAlignment="1">
      <alignment horizontal="center" vertical="center" textRotation="255"/>
    </xf>
    <xf numFmtId="0" fontId="2" fillId="15" borderId="16" xfId="0" applyFont="1" applyFill="1" applyBorder="1" applyAlignment="1">
      <alignment horizontal="center" vertical="center" textRotation="255"/>
    </xf>
    <xf numFmtId="0" fontId="2" fillId="15" borderId="18"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0" borderId="20" xfId="0" applyFont="1" applyFill="1" applyBorder="1" applyAlignment="1">
      <alignment horizontal="center" vertical="center"/>
    </xf>
    <xf numFmtId="0" fontId="72" fillId="0" borderId="11" xfId="0" applyFont="1" applyFill="1" applyBorder="1" applyAlignment="1">
      <alignment vertical="center" wrapText="1"/>
    </xf>
    <xf numFmtId="0" fontId="72" fillId="0" borderId="19" xfId="0" applyFont="1" applyFill="1" applyBorder="1" applyAlignment="1">
      <alignment vertical="center"/>
    </xf>
    <xf numFmtId="0" fontId="6" fillId="15" borderId="10" xfId="0" applyFont="1" applyFill="1" applyBorder="1" applyAlignment="1">
      <alignment vertical="center"/>
    </xf>
    <xf numFmtId="0" fontId="6" fillId="15" borderId="12" xfId="0" applyFont="1" applyFill="1" applyBorder="1" applyAlignment="1">
      <alignment vertical="center"/>
    </xf>
    <xf numFmtId="0" fontId="6" fillId="39" borderId="134" xfId="0" applyFont="1" applyFill="1" applyBorder="1" applyAlignment="1">
      <alignment vertical="center"/>
    </xf>
    <xf numFmtId="0" fontId="6" fillId="39" borderId="135" xfId="0" applyFont="1" applyFill="1" applyBorder="1" applyAlignment="1">
      <alignment vertical="center"/>
    </xf>
    <xf numFmtId="0" fontId="2" fillId="39" borderId="176" xfId="0" applyFont="1" applyFill="1" applyBorder="1" applyAlignment="1">
      <alignment vertical="center"/>
    </xf>
    <xf numFmtId="0" fontId="2" fillId="39" borderId="184" xfId="0" applyFont="1" applyFill="1" applyBorder="1" applyAlignment="1">
      <alignment vertical="center"/>
    </xf>
    <xf numFmtId="0" fontId="2" fillId="39" borderId="147" xfId="0" applyFont="1" applyFill="1" applyBorder="1" applyAlignment="1">
      <alignment vertical="center"/>
    </xf>
    <xf numFmtId="0" fontId="2" fillId="39" borderId="178" xfId="0" applyFont="1" applyFill="1" applyBorder="1" applyAlignment="1">
      <alignment vertical="center"/>
    </xf>
    <xf numFmtId="0" fontId="2" fillId="39" borderId="185" xfId="0" applyFont="1" applyFill="1" applyBorder="1" applyAlignment="1">
      <alignment vertical="center"/>
    </xf>
    <xf numFmtId="0" fontId="2" fillId="39" borderId="134" xfId="0" applyFont="1" applyFill="1" applyBorder="1" applyAlignment="1">
      <alignment vertical="center"/>
    </xf>
    <xf numFmtId="0" fontId="2" fillId="39" borderId="135" xfId="0" applyFont="1" applyFill="1" applyBorder="1" applyAlignment="1">
      <alignment vertical="center"/>
    </xf>
    <xf numFmtId="0" fontId="2" fillId="39" borderId="177" xfId="0" applyFont="1" applyFill="1" applyBorder="1" applyAlignment="1">
      <alignment vertical="center"/>
    </xf>
    <xf numFmtId="0" fontId="2" fillId="39" borderId="179" xfId="0" applyFont="1" applyFill="1" applyBorder="1" applyAlignment="1">
      <alignment vertical="center"/>
    </xf>
    <xf numFmtId="0" fontId="6" fillId="39" borderId="134" xfId="0" applyFont="1" applyFill="1" applyBorder="1" applyAlignment="1">
      <alignment horizontal="center" vertical="center"/>
    </xf>
    <xf numFmtId="0" fontId="6" fillId="39" borderId="135" xfId="0" applyFont="1" applyFill="1" applyBorder="1" applyAlignment="1">
      <alignment horizontal="center" vertical="center"/>
    </xf>
    <xf numFmtId="0" fontId="2" fillId="40" borderId="134" xfId="0" applyFont="1" applyFill="1" applyBorder="1" applyAlignment="1">
      <alignment vertical="center" wrapText="1"/>
    </xf>
    <xf numFmtId="0" fontId="2" fillId="40" borderId="141" xfId="0" applyFont="1" applyFill="1" applyBorder="1" applyAlignment="1">
      <alignment vertical="center"/>
    </xf>
    <xf numFmtId="0" fontId="2" fillId="40" borderId="135" xfId="0" applyFont="1" applyFill="1" applyBorder="1" applyAlignment="1">
      <alignment vertical="center"/>
    </xf>
    <xf numFmtId="0" fontId="7" fillId="0" borderId="172" xfId="0" applyFont="1" applyFill="1" applyBorder="1" applyAlignment="1">
      <alignment horizontal="center" vertical="center"/>
    </xf>
    <xf numFmtId="0" fontId="7" fillId="0" borderId="173" xfId="0" applyFont="1" applyFill="1" applyBorder="1" applyAlignment="1">
      <alignment vertical="center"/>
    </xf>
    <xf numFmtId="0" fontId="7" fillId="0" borderId="174" xfId="0" applyFont="1" applyFill="1" applyBorder="1" applyAlignment="1">
      <alignment vertical="center"/>
    </xf>
    <xf numFmtId="0" fontId="7" fillId="0" borderId="183"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2" fillId="0" borderId="195" xfId="0" applyFont="1" applyBorder="1" applyAlignment="1">
      <alignment horizontal="center" vertical="center"/>
    </xf>
    <xf numFmtId="0" fontId="2" fillId="0" borderId="196" xfId="0" applyFont="1" applyBorder="1" applyAlignment="1">
      <alignment horizontal="center" vertical="center"/>
    </xf>
    <xf numFmtId="0" fontId="6" fillId="0" borderId="21" xfId="0" applyFont="1" applyBorder="1" applyAlignment="1">
      <alignment vertical="center"/>
    </xf>
    <xf numFmtId="0" fontId="0" fillId="0" borderId="21" xfId="0" applyFont="1" applyBorder="1" applyAlignment="1">
      <alignment vertical="center"/>
    </xf>
    <xf numFmtId="0" fontId="6" fillId="0" borderId="33" xfId="0" applyFont="1" applyBorder="1" applyAlignment="1">
      <alignment vertical="center"/>
    </xf>
    <xf numFmtId="0" fontId="11" fillId="0" borderId="21" xfId="0" applyFont="1" applyBorder="1" applyAlignment="1">
      <alignment vertical="center" wrapText="1"/>
    </xf>
    <xf numFmtId="0" fontId="11" fillId="0" borderId="33" xfId="0" applyFont="1" applyBorder="1" applyAlignment="1">
      <alignment vertical="center" wrapText="1"/>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2" fillId="0" borderId="0" xfId="0" applyFont="1" applyAlignment="1">
      <alignment horizontal="left" vertical="center"/>
    </xf>
    <xf numFmtId="0" fontId="6" fillId="35" borderId="30" xfId="0" applyFont="1" applyFill="1" applyBorder="1" applyAlignment="1" applyProtection="1">
      <alignment vertical="center"/>
      <protection locked="0"/>
    </xf>
    <xf numFmtId="0" fontId="11" fillId="35" borderId="30" xfId="0" applyFont="1" applyFill="1" applyBorder="1" applyAlignment="1" applyProtection="1">
      <alignment vertical="center"/>
      <protection locked="0"/>
    </xf>
    <xf numFmtId="0" fontId="11" fillId="35" borderId="197" xfId="0" applyFont="1" applyFill="1" applyBorder="1" applyAlignment="1" applyProtection="1">
      <alignment vertical="center"/>
      <protection locked="0"/>
    </xf>
    <xf numFmtId="0" fontId="6" fillId="35" borderId="21" xfId="0" applyFont="1" applyFill="1" applyBorder="1" applyAlignment="1" applyProtection="1">
      <alignment vertical="center"/>
      <protection locked="0"/>
    </xf>
    <xf numFmtId="0" fontId="11" fillId="35" borderId="21" xfId="0" applyFont="1" applyFill="1" applyBorder="1" applyAlignment="1" applyProtection="1">
      <alignment vertical="center"/>
      <protection locked="0"/>
    </xf>
    <xf numFmtId="0" fontId="11" fillId="35" borderId="51" xfId="0" applyFont="1" applyFill="1" applyBorder="1" applyAlignment="1" applyProtection="1">
      <alignment vertical="center"/>
      <protection locked="0"/>
    </xf>
    <xf numFmtId="0" fontId="2" fillId="0" borderId="197" xfId="0" applyFont="1" applyBorder="1" applyAlignment="1">
      <alignment horizontal="center" vertical="center"/>
    </xf>
    <xf numFmtId="0" fontId="2" fillId="0" borderId="51" xfId="0" applyFont="1" applyBorder="1" applyAlignment="1">
      <alignment horizontal="center" vertical="center"/>
    </xf>
    <xf numFmtId="0" fontId="6" fillId="0" borderId="30" xfId="0" applyFont="1" applyFill="1" applyBorder="1" applyAlignment="1">
      <alignment vertical="center" wrapText="1"/>
    </xf>
    <xf numFmtId="0" fontId="6" fillId="0" borderId="21" xfId="0" applyFont="1" applyFill="1" applyBorder="1" applyAlignment="1">
      <alignment vertical="center" wrapText="1"/>
    </xf>
    <xf numFmtId="0" fontId="6" fillId="0" borderId="26" xfId="0" applyFont="1" applyBorder="1" applyAlignment="1">
      <alignment horizontal="left" vertical="center"/>
    </xf>
    <xf numFmtId="0" fontId="11" fillId="0" borderId="10" xfId="0" applyFont="1" applyBorder="1" applyAlignment="1">
      <alignment vertical="center"/>
    </xf>
    <xf numFmtId="0" fontId="6" fillId="0" borderId="31" xfId="0" applyFont="1" applyBorder="1" applyAlignment="1">
      <alignment horizontal="left" vertical="center"/>
    </xf>
    <xf numFmtId="0" fontId="11" fillId="0" borderId="21" xfId="0" applyFont="1" applyBorder="1" applyAlignment="1">
      <alignment vertical="center"/>
    </xf>
    <xf numFmtId="0" fontId="6" fillId="0" borderId="30" xfId="0" applyFont="1" applyFill="1" applyBorder="1" applyAlignment="1">
      <alignment vertical="center"/>
    </xf>
    <xf numFmtId="0" fontId="0" fillId="0" borderId="30" xfId="0" applyFont="1" applyFill="1" applyBorder="1" applyAlignment="1">
      <alignment vertical="center"/>
    </xf>
    <xf numFmtId="0" fontId="6" fillId="0" borderId="29" xfId="0" applyFont="1" applyBorder="1" applyAlignment="1">
      <alignment horizontal="left" vertical="center" wrapText="1"/>
    </xf>
    <xf numFmtId="0" fontId="11" fillId="0" borderId="30" xfId="0" applyFont="1" applyBorder="1" applyAlignment="1">
      <alignment horizontal="left" vertical="center"/>
    </xf>
    <xf numFmtId="0" fontId="11" fillId="0" borderId="30" xfId="0" applyFont="1" applyBorder="1" applyAlignment="1">
      <alignment vertical="center"/>
    </xf>
    <xf numFmtId="0" fontId="6" fillId="35" borderId="10" xfId="0" applyFont="1" applyFill="1" applyBorder="1" applyAlignment="1" applyProtection="1">
      <alignment vertical="center"/>
      <protection locked="0"/>
    </xf>
    <xf numFmtId="0" fontId="11" fillId="35" borderId="10" xfId="0" applyFont="1" applyFill="1" applyBorder="1" applyAlignment="1" applyProtection="1">
      <alignment vertical="center"/>
      <protection locked="0"/>
    </xf>
    <xf numFmtId="0" fontId="11" fillId="35" borderId="195" xfId="0" applyFont="1" applyFill="1" applyBorder="1" applyAlignment="1" applyProtection="1">
      <alignment vertical="center"/>
      <protection locked="0"/>
    </xf>
    <xf numFmtId="0" fontId="6" fillId="0" borderId="21" xfId="0" applyFont="1" applyBorder="1" applyAlignment="1">
      <alignment vertical="center"/>
    </xf>
    <xf numFmtId="0" fontId="12" fillId="0" borderId="0" xfId="0" applyFont="1" applyAlignment="1">
      <alignment horizontal="left" vertical="center"/>
    </xf>
    <xf numFmtId="0" fontId="11" fillId="35" borderId="30" xfId="0" applyFont="1" applyFill="1" applyBorder="1" applyAlignment="1">
      <alignment vertical="center" wrapText="1"/>
    </xf>
    <xf numFmtId="0" fontId="11" fillId="35" borderId="197" xfId="0" applyFont="1" applyFill="1" applyBorder="1" applyAlignment="1">
      <alignment vertical="center"/>
    </xf>
    <xf numFmtId="0" fontId="11" fillId="35" borderId="33" xfId="0" applyFont="1" applyFill="1" applyBorder="1" applyAlignment="1">
      <alignment vertical="center" wrapText="1"/>
    </xf>
    <xf numFmtId="0" fontId="11" fillId="35" borderId="198" xfId="0" applyFont="1" applyFill="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0" fillId="0" borderId="0" xfId="0" applyBorder="1" applyAlignment="1">
      <alignment vertical="center"/>
    </xf>
    <xf numFmtId="0" fontId="11" fillId="0" borderId="0" xfId="0" applyFont="1" applyAlignment="1">
      <alignment vertical="center"/>
    </xf>
    <xf numFmtId="0" fontId="0" fillId="0" borderId="0" xfId="0" applyAlignment="1">
      <alignment vertical="center"/>
    </xf>
    <xf numFmtId="0" fontId="11" fillId="0" borderId="102" xfId="0" applyFont="1" applyBorder="1" applyAlignment="1">
      <alignment horizontal="center" vertical="center"/>
    </xf>
    <xf numFmtId="0" fontId="11" fillId="0" borderId="137" xfId="0" applyFont="1" applyBorder="1" applyAlignment="1">
      <alignment horizontal="center" vertical="center"/>
    </xf>
    <xf numFmtId="0" fontId="11" fillId="0" borderId="0" xfId="0" applyFont="1" applyBorder="1" applyAlignment="1">
      <alignment horizontal="left" vertical="center" wrapText="1"/>
    </xf>
    <xf numFmtId="0" fontId="11" fillId="0" borderId="61"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15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76200</xdr:rowOff>
    </xdr:from>
    <xdr:to>
      <xdr:col>0</xdr:col>
      <xdr:colOff>342900</xdr:colOff>
      <xdr:row>54</xdr:row>
      <xdr:rowOff>219075</xdr:rowOff>
    </xdr:to>
    <xdr:sp>
      <xdr:nvSpPr>
        <xdr:cNvPr id="1" name="Rectangle 821"/>
        <xdr:cNvSpPr>
          <a:spLocks/>
        </xdr:cNvSpPr>
      </xdr:nvSpPr>
      <xdr:spPr>
        <a:xfrm>
          <a:off x="0" y="21536025"/>
          <a:ext cx="0" cy="1619250"/>
        </a:xfrm>
        <a:prstGeom prst="rect">
          <a:avLst/>
        </a:prstGeom>
        <a:solidFill>
          <a:srgbClr val="FFFFFF"/>
        </a:solidFill>
        <a:ln w="9525" cmpd="sng">
          <a:noFill/>
        </a:ln>
      </xdr:spPr>
      <xdr:txBody>
        <a:bodyPr vertOverflow="clip" wrap="square" lIns="108000" tIns="0" rIns="74295" bIns="8890"/>
        <a:p>
          <a:pPr algn="l">
            <a:defRPr/>
          </a:pPr>
          <a:r>
            <a:rPr lang="en-US" cap="none" sz="1050" b="0" i="0" u="none" baseline="0">
              <a:solidFill>
                <a:srgbClr val="000000"/>
              </a:solidFill>
            </a:rPr>
            <a:t>定</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員</a:t>
          </a:r>
        </a:p>
      </xdr:txBody>
    </xdr:sp>
    <xdr:clientData/>
  </xdr:twoCellAnchor>
  <xdr:twoCellAnchor>
    <xdr:from>
      <xdr:col>0</xdr:col>
      <xdr:colOff>0</xdr:colOff>
      <xdr:row>50</xdr:row>
      <xdr:rowOff>76200</xdr:rowOff>
    </xdr:from>
    <xdr:to>
      <xdr:col>0</xdr:col>
      <xdr:colOff>342900</xdr:colOff>
      <xdr:row>54</xdr:row>
      <xdr:rowOff>219075</xdr:rowOff>
    </xdr:to>
    <xdr:sp>
      <xdr:nvSpPr>
        <xdr:cNvPr id="2" name="Rectangle 822"/>
        <xdr:cNvSpPr>
          <a:spLocks/>
        </xdr:cNvSpPr>
      </xdr:nvSpPr>
      <xdr:spPr>
        <a:xfrm>
          <a:off x="0" y="21536025"/>
          <a:ext cx="0" cy="1619250"/>
        </a:xfrm>
        <a:prstGeom prst="rect">
          <a:avLst/>
        </a:prstGeom>
        <a:solidFill>
          <a:srgbClr val="FFFFFF"/>
        </a:solidFill>
        <a:ln w="9525" cmpd="sng">
          <a:noFill/>
        </a:ln>
      </xdr:spPr>
      <xdr:txBody>
        <a:bodyPr vertOverflow="clip" wrap="square" lIns="108000" tIns="0" rIns="74295" bIns="8890"/>
        <a:p>
          <a:pPr algn="l">
            <a:defRPr/>
          </a:pPr>
          <a:r>
            <a:rPr lang="en-US" cap="none" sz="1050" b="0" i="0" u="none" baseline="0">
              <a:solidFill>
                <a:srgbClr val="000000"/>
              </a:solidFill>
            </a:rPr>
            <a:t>定</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190500</xdr:colOff>
      <xdr:row>6</xdr:row>
      <xdr:rowOff>238125</xdr:rowOff>
    </xdr:from>
    <xdr:to>
      <xdr:col>9</xdr:col>
      <xdr:colOff>542925</xdr:colOff>
      <xdr:row>10</xdr:row>
      <xdr:rowOff>66675</xdr:rowOff>
    </xdr:to>
    <xdr:pic>
      <xdr:nvPicPr>
        <xdr:cNvPr id="1" name="Picture 1"/>
        <xdr:cNvPicPr preferRelativeResize="1">
          <a:picLocks noChangeAspect="1"/>
        </xdr:cNvPicPr>
      </xdr:nvPicPr>
      <xdr:blipFill>
        <a:blip r:embed="rId1"/>
        <a:stretch>
          <a:fillRect/>
        </a:stretch>
      </xdr:blipFill>
      <xdr:spPr>
        <a:xfrm>
          <a:off x="3962400" y="1743075"/>
          <a:ext cx="2333625" cy="1295400"/>
        </a:xfrm>
        <a:prstGeom prst="rect">
          <a:avLst/>
        </a:prstGeom>
        <a:noFill/>
        <a:ln w="9525" cmpd="sng">
          <a:noFill/>
        </a:ln>
      </xdr:spPr>
    </xdr:pic>
    <xdr:clientData/>
  </xdr:twoCellAnchor>
  <xdr:twoCellAnchor editAs="oneCell">
    <xdr:from>
      <xdr:col>16</xdr:col>
      <xdr:colOff>276225</xdr:colOff>
      <xdr:row>6</xdr:row>
      <xdr:rowOff>76200</xdr:rowOff>
    </xdr:from>
    <xdr:to>
      <xdr:col>21</xdr:col>
      <xdr:colOff>0</xdr:colOff>
      <xdr:row>10</xdr:row>
      <xdr:rowOff>257175</xdr:rowOff>
    </xdr:to>
    <xdr:pic>
      <xdr:nvPicPr>
        <xdr:cNvPr id="2" name="Picture 2"/>
        <xdr:cNvPicPr preferRelativeResize="1">
          <a:picLocks noChangeAspect="1"/>
        </xdr:cNvPicPr>
      </xdr:nvPicPr>
      <xdr:blipFill>
        <a:blip r:embed="rId2"/>
        <a:stretch>
          <a:fillRect/>
        </a:stretch>
      </xdr:blipFill>
      <xdr:spPr>
        <a:xfrm>
          <a:off x="12630150" y="1581150"/>
          <a:ext cx="2962275" cy="1647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B1:V59"/>
  <sheetViews>
    <sheetView tabSelected="1" zoomScale="80" zoomScaleNormal="80" zoomScaleSheetLayoutView="80" workbookViewId="0" topLeftCell="B1">
      <selection activeCell="B1" sqref="B1"/>
    </sheetView>
  </sheetViews>
  <sheetFormatPr defaultColWidth="9.00390625" defaultRowHeight="13.5"/>
  <cols>
    <col min="1" max="1" width="4.625" style="45" hidden="1" customWidth="1"/>
    <col min="2" max="2" width="12.00390625" style="45" customWidth="1"/>
    <col min="3" max="3" width="11.375" style="45" customWidth="1"/>
    <col min="4" max="4" width="11.875" style="45" customWidth="1"/>
    <col min="5" max="5" width="12.00390625" style="45" customWidth="1"/>
    <col min="6" max="6" width="10.125" style="45" customWidth="1"/>
    <col min="7" max="7" width="12.00390625" style="45" customWidth="1"/>
    <col min="8" max="8" width="8.75390625" style="45" customWidth="1"/>
    <col min="9" max="9" width="10.875" style="45" customWidth="1"/>
    <col min="10" max="10" width="6.00390625" style="45" customWidth="1"/>
    <col min="11" max="11" width="9.625" style="45" customWidth="1"/>
    <col min="12" max="12" width="11.125" style="45" customWidth="1"/>
    <col min="13" max="13" width="11.375" style="45" customWidth="1"/>
    <col min="14" max="14" width="11.50390625" style="45" customWidth="1"/>
    <col min="15" max="15" width="10.375" style="45" customWidth="1"/>
    <col min="16" max="16" width="10.25390625" style="45" customWidth="1"/>
    <col min="17" max="17" width="10.625" style="45" customWidth="1"/>
    <col min="18" max="18" width="8.625" style="45" customWidth="1"/>
    <col min="19" max="19" width="9.375" style="45" customWidth="1"/>
    <col min="20" max="20" width="7.25390625" style="45" customWidth="1"/>
    <col min="21" max="21" width="7.375" style="45" customWidth="1"/>
    <col min="22" max="16384" width="9.00390625" style="45" customWidth="1"/>
  </cols>
  <sheetData>
    <row r="1" spans="2:22" ht="24.75" customHeight="1">
      <c r="B1" s="45" t="s">
        <v>350</v>
      </c>
      <c r="L1" s="378" t="s">
        <v>342</v>
      </c>
      <c r="M1" s="378"/>
      <c r="N1" s="378"/>
      <c r="O1" s="378"/>
      <c r="P1" s="378" t="s">
        <v>343</v>
      </c>
      <c r="Q1" s="378"/>
      <c r="R1" s="378"/>
      <c r="S1" s="378"/>
      <c r="T1" s="378"/>
      <c r="U1" s="378"/>
      <c r="V1" s="378"/>
    </row>
    <row r="2" spans="2:22" ht="23.25" customHeight="1" thickBot="1">
      <c r="B2" s="45" t="s">
        <v>165</v>
      </c>
      <c r="I2" s="46"/>
      <c r="K2" s="46"/>
      <c r="L2" s="378" t="s">
        <v>230</v>
      </c>
      <c r="M2" s="378"/>
      <c r="N2" s="378"/>
      <c r="O2" s="378"/>
      <c r="P2" s="378" t="s">
        <v>344</v>
      </c>
      <c r="Q2" s="378"/>
      <c r="R2" s="378"/>
      <c r="S2" s="378"/>
      <c r="T2" s="378"/>
      <c r="U2" s="378"/>
      <c r="V2" s="378"/>
    </row>
    <row r="3" spans="2:22" ht="32.25" customHeight="1">
      <c r="B3" s="391" t="s">
        <v>166</v>
      </c>
      <c r="C3" s="392"/>
      <c r="D3" s="392"/>
      <c r="E3" s="392"/>
      <c r="F3" s="389" t="s">
        <v>110</v>
      </c>
      <c r="G3" s="398" t="s">
        <v>96</v>
      </c>
      <c r="H3" s="396" t="s">
        <v>108</v>
      </c>
      <c r="I3" s="398" t="s">
        <v>96</v>
      </c>
      <c r="J3" s="461" t="s">
        <v>98</v>
      </c>
      <c r="K3" s="398" t="s">
        <v>96</v>
      </c>
      <c r="L3" s="465" t="s">
        <v>104</v>
      </c>
      <c r="M3" s="381" t="s">
        <v>317</v>
      </c>
      <c r="N3" s="383" t="s">
        <v>99</v>
      </c>
      <c r="O3" s="81"/>
      <c r="P3" s="378" t="s">
        <v>345</v>
      </c>
      <c r="Q3" s="378"/>
      <c r="R3" s="378"/>
      <c r="S3" s="378"/>
      <c r="T3" s="378"/>
      <c r="U3" s="378"/>
      <c r="V3" s="378"/>
    </row>
    <row r="4" spans="2:18" ht="32.25" customHeight="1" thickBot="1">
      <c r="B4" s="490" t="s">
        <v>94</v>
      </c>
      <c r="C4" s="387" t="s">
        <v>158</v>
      </c>
      <c r="D4" s="387" t="s">
        <v>190</v>
      </c>
      <c r="E4" s="395" t="s">
        <v>95</v>
      </c>
      <c r="F4" s="390"/>
      <c r="G4" s="399"/>
      <c r="H4" s="397"/>
      <c r="I4" s="399"/>
      <c r="J4" s="390"/>
      <c r="K4" s="399"/>
      <c r="L4" s="466"/>
      <c r="M4" s="382"/>
      <c r="N4" s="384"/>
      <c r="O4" s="81"/>
      <c r="P4" s="252" t="s">
        <v>183</v>
      </c>
      <c r="Q4" s="178"/>
      <c r="R4" s="178"/>
    </row>
    <row r="5" spans="2:21" ht="43.5" customHeight="1">
      <c r="B5" s="490"/>
      <c r="C5" s="388"/>
      <c r="D5" s="388"/>
      <c r="E5" s="395"/>
      <c r="F5" s="390"/>
      <c r="G5" s="399"/>
      <c r="H5" s="82" t="s">
        <v>129</v>
      </c>
      <c r="I5" s="167"/>
      <c r="J5" s="390"/>
      <c r="K5" s="399"/>
      <c r="L5" s="466"/>
      <c r="M5" s="82" t="s">
        <v>130</v>
      </c>
      <c r="N5" s="188"/>
      <c r="O5" s="83"/>
      <c r="P5" s="486" t="s">
        <v>187</v>
      </c>
      <c r="Q5" s="488" t="s">
        <v>319</v>
      </c>
      <c r="R5" s="471" t="s">
        <v>320</v>
      </c>
      <c r="S5" s="467" t="s">
        <v>237</v>
      </c>
      <c r="T5" s="450" t="s">
        <v>233</v>
      </c>
      <c r="U5" s="385" t="s">
        <v>325</v>
      </c>
    </row>
    <row r="6" spans="2:21" ht="42.75" customHeight="1">
      <c r="B6" s="491"/>
      <c r="C6" s="74" t="s">
        <v>69</v>
      </c>
      <c r="D6" s="72" t="s">
        <v>69</v>
      </c>
      <c r="E6" s="74" t="s">
        <v>69</v>
      </c>
      <c r="F6" s="393" t="s">
        <v>70</v>
      </c>
      <c r="G6" s="394"/>
      <c r="H6" s="393" t="s">
        <v>97</v>
      </c>
      <c r="I6" s="394"/>
      <c r="J6" s="393" t="s">
        <v>92</v>
      </c>
      <c r="K6" s="394"/>
      <c r="L6" s="93" t="s">
        <v>105</v>
      </c>
      <c r="M6" s="406" t="s">
        <v>100</v>
      </c>
      <c r="N6" s="407"/>
      <c r="O6" s="83"/>
      <c r="P6" s="487"/>
      <c r="Q6" s="489"/>
      <c r="R6" s="472"/>
      <c r="S6" s="468"/>
      <c r="T6" s="451"/>
      <c r="U6" s="386"/>
    </row>
    <row r="7" spans="2:21" ht="32.25" customHeight="1">
      <c r="B7" s="189" t="s">
        <v>159</v>
      </c>
      <c r="C7" s="164"/>
      <c r="D7" s="441"/>
      <c r="E7" s="84">
        <f>C7</f>
        <v>0</v>
      </c>
      <c r="F7" s="408"/>
      <c r="G7" s="408"/>
      <c r="H7" s="164"/>
      <c r="I7" s="142">
        <f>'※提出不要※職員配置 1【必要人員等】'!G7</f>
        <v>0</v>
      </c>
      <c r="J7" s="379"/>
      <c r="K7" s="379"/>
      <c r="L7" s="164"/>
      <c r="M7" s="85">
        <f>D25</f>
        <v>0</v>
      </c>
      <c r="N7" s="190">
        <f>'※提出不要※施設・設備 2【必要面積】'!L27</f>
        <v>0</v>
      </c>
      <c r="O7" s="83"/>
      <c r="P7" s="322" t="str">
        <f>IF($H$7&lt;ROUNDDOWN(I7,0),"△","-")</f>
        <v>-</v>
      </c>
      <c r="Q7" s="325" t="str">
        <f>IF($M$7&lt;$N$7,"×","○")</f>
        <v>○</v>
      </c>
      <c r="R7" s="472"/>
      <c r="S7" s="354"/>
      <c r="T7" s="360"/>
      <c r="U7" s="356"/>
    </row>
    <row r="8" spans="2:21" ht="32.25" customHeight="1" thickBot="1">
      <c r="B8" s="189" t="s">
        <v>103</v>
      </c>
      <c r="C8" s="164"/>
      <c r="D8" s="442"/>
      <c r="E8" s="84">
        <f>C8</f>
        <v>0</v>
      </c>
      <c r="F8" s="409"/>
      <c r="G8" s="409"/>
      <c r="H8" s="401"/>
      <c r="I8" s="415">
        <f>'※提出不要※職員配置 1【必要人員等】'!G8</f>
        <v>0</v>
      </c>
      <c r="J8" s="380"/>
      <c r="K8" s="380"/>
      <c r="L8" s="86">
        <f>L13-L7</f>
        <v>0</v>
      </c>
      <c r="M8" s="280">
        <f>D26</f>
        <v>0</v>
      </c>
      <c r="N8" s="265">
        <f>'※提出不要※施設・設備 2【必要面積】'!M27</f>
        <v>0</v>
      </c>
      <c r="O8" s="83"/>
      <c r="P8" s="440" t="str">
        <f>IF($H$8&lt;ROUNDDOWN(I8,0),"△","-")</f>
        <v>-</v>
      </c>
      <c r="Q8" s="325" t="str">
        <f>IF($M$8&lt;$N$8,"×","○")</f>
        <v>○</v>
      </c>
      <c r="R8" s="473"/>
      <c r="S8" s="354"/>
      <c r="T8" s="361"/>
      <c r="U8" s="357"/>
    </row>
    <row r="9" spans="2:21" ht="32.25" customHeight="1">
      <c r="B9" s="189" t="s">
        <v>74</v>
      </c>
      <c r="C9" s="164"/>
      <c r="D9" s="443"/>
      <c r="E9" s="84">
        <f>C9</f>
        <v>0</v>
      </c>
      <c r="F9" s="410"/>
      <c r="G9" s="410"/>
      <c r="H9" s="402"/>
      <c r="I9" s="416"/>
      <c r="J9" s="166"/>
      <c r="K9" s="163" t="str">
        <f>IF(C9&gt;0,1,"-　")</f>
        <v>-　</v>
      </c>
      <c r="L9" s="458"/>
      <c r="M9" s="304">
        <f>SUM(E38:E40)</f>
        <v>0</v>
      </c>
      <c r="N9" s="319">
        <f>'※提出不要※施設・設備 2【必要面積】'!N19</f>
        <v>0</v>
      </c>
      <c r="O9" s="309"/>
      <c r="P9" s="440"/>
      <c r="Q9" s="326" t="str">
        <f>IF($N$5="特例適用有","　-　　",IF(M9&lt;N9,"×","○"))</f>
        <v>○</v>
      </c>
      <c r="R9" s="323" t="str">
        <f>IF(M9&lt;N9,"×","○")</f>
        <v>○</v>
      </c>
      <c r="S9" s="438" t="str">
        <f>IF($D$20&lt;E20,"×","○")</f>
        <v>○</v>
      </c>
      <c r="T9" s="361"/>
      <c r="U9" s="358" t="str">
        <f>IF(J9&lt;K9,"×","○")</f>
        <v>×</v>
      </c>
    </row>
    <row r="10" spans="2:21" ht="32.25" customHeight="1">
      <c r="B10" s="189" t="s">
        <v>75</v>
      </c>
      <c r="C10" s="164"/>
      <c r="D10" s="165"/>
      <c r="E10" s="84">
        <f>C10+D10</f>
        <v>0</v>
      </c>
      <c r="F10" s="166"/>
      <c r="G10" s="141">
        <f>'※提出不要※職員配置 1【必要人員等】'!F10</f>
        <v>0</v>
      </c>
      <c r="H10" s="164"/>
      <c r="I10" s="142">
        <f>'※提出不要※職員配置 1【必要人員等】'!G10</f>
        <v>0</v>
      </c>
      <c r="J10" s="166"/>
      <c r="K10" s="141">
        <f>F10</f>
        <v>0</v>
      </c>
      <c r="L10" s="459"/>
      <c r="M10" s="305">
        <f>SUM(E41:E43)</f>
        <v>0</v>
      </c>
      <c r="N10" s="321">
        <f>'※提出不要※施設・設備 2【必要面積】'!O21</f>
        <v>0</v>
      </c>
      <c r="O10" s="309"/>
      <c r="P10" s="322" t="str">
        <f>IF($H$10&lt;ROUNDDOWN(I10,0),"△","-")</f>
        <v>-</v>
      </c>
      <c r="Q10" s="326" t="str">
        <f>IF($N$5="特例適用有","　-　　",IF(M10&lt;N10,"×","○"))</f>
        <v>○</v>
      </c>
      <c r="R10" s="323" t="str">
        <f>IF(M10&lt;N10,"×","○")</f>
        <v>○</v>
      </c>
      <c r="S10" s="438"/>
      <c r="T10" s="362" t="str">
        <f>IF(F10&lt;G10,"×","○")</f>
        <v>○</v>
      </c>
      <c r="U10" s="358" t="str">
        <f>IF(J10&lt;K10,"×","○")</f>
        <v>○</v>
      </c>
    </row>
    <row r="11" spans="2:21" ht="32.25" customHeight="1">
      <c r="B11" s="189" t="s">
        <v>77</v>
      </c>
      <c r="C11" s="164"/>
      <c r="D11" s="165"/>
      <c r="E11" s="84">
        <f>C11+D11</f>
        <v>0</v>
      </c>
      <c r="F11" s="166"/>
      <c r="G11" s="141">
        <f>'※提出不要※職員配置 1【必要人員等】'!F11</f>
        <v>0</v>
      </c>
      <c r="H11" s="401"/>
      <c r="I11" s="415">
        <f>'※提出不要※職員配置 1【必要人員等】'!G11</f>
        <v>0</v>
      </c>
      <c r="J11" s="166"/>
      <c r="K11" s="141">
        <f>F11</f>
        <v>0</v>
      </c>
      <c r="L11" s="459"/>
      <c r="M11" s="305">
        <f>SUM(H32:H34)</f>
        <v>0</v>
      </c>
      <c r="N11" s="302">
        <f>'※提出不要※施設・設備 2【必要面積】'!O22</f>
        <v>0</v>
      </c>
      <c r="O11" s="309"/>
      <c r="P11" s="440" t="str">
        <f>IF($H$11&lt;ROUNDDOWN(I11,0),"△","-")</f>
        <v>-</v>
      </c>
      <c r="Q11" s="326" t="str">
        <f>IF($N$5="特例適用有","　-　　",IF(M11&lt;N11,"×","○"))</f>
        <v>○</v>
      </c>
      <c r="R11" s="323" t="str">
        <f>IF(M11&lt;N11,"×","○")</f>
        <v>○</v>
      </c>
      <c r="S11" s="438"/>
      <c r="T11" s="362" t="str">
        <f>IF(F11&lt;G11,"×","○")</f>
        <v>○</v>
      </c>
      <c r="U11" s="358" t="str">
        <f>IF(J11&lt;K11,"×","○")</f>
        <v>○</v>
      </c>
    </row>
    <row r="12" spans="2:21" ht="32.25" customHeight="1" thickBot="1">
      <c r="B12" s="189" t="s">
        <v>79</v>
      </c>
      <c r="C12" s="164"/>
      <c r="D12" s="165"/>
      <c r="E12" s="84">
        <f>C12+D12</f>
        <v>0</v>
      </c>
      <c r="F12" s="166"/>
      <c r="G12" s="141">
        <f>'※提出不要※職員配置 1【必要人員等】'!F12</f>
        <v>0</v>
      </c>
      <c r="H12" s="402"/>
      <c r="I12" s="416">
        <f>'※提出不要※職員配置 1【必要人員等】'!G12</f>
        <v>0</v>
      </c>
      <c r="J12" s="166"/>
      <c r="K12" s="141">
        <f>F12</f>
        <v>0</v>
      </c>
      <c r="L12" s="460"/>
      <c r="M12" s="306">
        <f>SUM(H35:H37)</f>
        <v>0</v>
      </c>
      <c r="N12" s="320">
        <f>'※提出不要※施設・設備 2【必要面積】'!O24</f>
        <v>0</v>
      </c>
      <c r="O12" s="309"/>
      <c r="P12" s="440"/>
      <c r="Q12" s="327" t="str">
        <f>IF($N$5="特例適用有","　-　　",IF(M12&lt;N12,"×","○"))</f>
        <v>○</v>
      </c>
      <c r="R12" s="324" t="str">
        <f>IF(M12&lt;N12,"×","○")</f>
        <v>○</v>
      </c>
      <c r="S12" s="439"/>
      <c r="T12" s="362" t="str">
        <f>IF(F12&lt;G12,"×","○")</f>
        <v>○</v>
      </c>
      <c r="U12" s="358" t="str">
        <f>IF(J12&lt;K12,"×","○")</f>
        <v>○</v>
      </c>
    </row>
    <row r="13" spans="2:21" ht="32.25" customHeight="1" thickBot="1" thickTop="1">
      <c r="B13" s="191" t="s">
        <v>80</v>
      </c>
      <c r="C13" s="192">
        <f>SUM(C7:C12)</f>
        <v>0</v>
      </c>
      <c r="D13" s="193">
        <f>SUM(D7:D12)</f>
        <v>0</v>
      </c>
      <c r="E13" s="192">
        <f>SUM(E7:E12)</f>
        <v>0</v>
      </c>
      <c r="F13" s="194">
        <f>SUM(F10:F12)</f>
        <v>0</v>
      </c>
      <c r="G13" s="195">
        <f>SUM(G10:G12)</f>
        <v>0</v>
      </c>
      <c r="H13" s="194">
        <f>SUM(H7:H12)</f>
        <v>0</v>
      </c>
      <c r="I13" s="195">
        <f>+IF($I$5="兼任有",'※提出不要※職員配置 1【必要人員等】'!H13+1,'※提出不要※職員配置 1【必要人員等】'!H13)</f>
        <v>0</v>
      </c>
      <c r="J13" s="194">
        <f>SUM(J9:J12)</f>
        <v>0</v>
      </c>
      <c r="K13" s="195">
        <f>SUM(K9:K12)</f>
        <v>0</v>
      </c>
      <c r="L13" s="303">
        <f>SUM(C7:C8)</f>
        <v>0</v>
      </c>
      <c r="M13" s="307">
        <f>SUM(M9:M12)</f>
        <v>0</v>
      </c>
      <c r="N13" s="308">
        <f>'※提出不要※施設・設備 2【必要面積】'!N33</f>
        <v>0</v>
      </c>
      <c r="O13" s="87"/>
      <c r="P13" s="245" t="str">
        <f>IF($H$13&lt;I13,"×","○")</f>
        <v>○</v>
      </c>
      <c r="Q13" s="246" t="s">
        <v>106</v>
      </c>
      <c r="R13" s="318" t="str">
        <f>IF($B$20&lt;C20,"×","○")</f>
        <v>○</v>
      </c>
      <c r="S13" s="355"/>
      <c r="T13" s="363"/>
      <c r="U13" s="359"/>
    </row>
    <row r="14" spans="2:15" ht="22.5" customHeight="1">
      <c r="B14" s="88"/>
      <c r="C14" s="89"/>
      <c r="D14" s="89"/>
      <c r="E14" s="89"/>
      <c r="F14" s="89"/>
      <c r="G14" s="89"/>
      <c r="H14" s="143"/>
      <c r="I14" s="89"/>
      <c r="J14" s="89"/>
      <c r="K14" s="89"/>
      <c r="L14" s="89"/>
      <c r="M14" s="90"/>
      <c r="N14" s="90"/>
      <c r="O14" s="87"/>
    </row>
    <row r="15" spans="2:18" ht="32.25" customHeight="1" thickBot="1">
      <c r="B15" s="255" t="s">
        <v>351</v>
      </c>
      <c r="C15" s="255"/>
      <c r="D15" s="256"/>
      <c r="E15" s="255"/>
      <c r="F15" s="255"/>
      <c r="G15" s="87"/>
      <c r="H15" s="87"/>
      <c r="I15" s="87"/>
      <c r="J15" s="87"/>
      <c r="K15" s="178"/>
      <c r="L15" s="178"/>
      <c r="M15" s="178"/>
      <c r="N15" s="87"/>
      <c r="O15" s="91"/>
      <c r="P15" s="178"/>
      <c r="Q15" s="178"/>
      <c r="R15" s="178"/>
    </row>
    <row r="16" spans="2:7" ht="34.5" customHeight="1">
      <c r="B16" s="196" t="s">
        <v>106</v>
      </c>
      <c r="C16" s="197" t="s">
        <v>99</v>
      </c>
      <c r="D16" s="266" t="s">
        <v>101</v>
      </c>
      <c r="E16" s="197" t="s">
        <v>99</v>
      </c>
      <c r="F16" s="89"/>
      <c r="G16" s="89"/>
    </row>
    <row r="17" spans="2:12" ht="34.5" customHeight="1">
      <c r="B17" s="198" t="s">
        <v>131</v>
      </c>
      <c r="C17" s="267"/>
      <c r="D17" s="82" t="s">
        <v>352</v>
      </c>
      <c r="E17" s="188"/>
      <c r="F17" s="89"/>
      <c r="G17" s="329"/>
      <c r="H17" s="330"/>
      <c r="I17" s="330"/>
      <c r="J17" s="330"/>
      <c r="K17" s="330"/>
      <c r="L17" s="330"/>
    </row>
    <row r="18" spans="2:20" ht="34.5" customHeight="1" hidden="1">
      <c r="B18" s="198" t="s">
        <v>130</v>
      </c>
      <c r="C18" s="188"/>
      <c r="D18" s="82" t="s">
        <v>130</v>
      </c>
      <c r="E18" s="188"/>
      <c r="F18" s="89"/>
      <c r="G18" s="329"/>
      <c r="H18" s="330"/>
      <c r="I18" s="330"/>
      <c r="J18" s="330"/>
      <c r="O18" s="329"/>
      <c r="P18" s="329"/>
      <c r="Q18" s="330"/>
      <c r="R18" s="330"/>
      <c r="S18" s="330"/>
      <c r="T18" s="330"/>
    </row>
    <row r="19" spans="2:20" ht="34.5" customHeight="1">
      <c r="B19" s="485" t="s">
        <v>100</v>
      </c>
      <c r="C19" s="407"/>
      <c r="D19" s="406" t="s">
        <v>100</v>
      </c>
      <c r="E19" s="407"/>
      <c r="F19" s="89"/>
      <c r="G19" s="329"/>
      <c r="H19" s="330"/>
      <c r="I19" s="330"/>
      <c r="J19" s="330"/>
      <c r="O19" s="329"/>
      <c r="P19" s="329"/>
      <c r="Q19" s="330"/>
      <c r="R19" s="330"/>
      <c r="S19" s="330"/>
      <c r="T19" s="330"/>
    </row>
    <row r="20" spans="2:10" ht="34.5" customHeight="1" thickBot="1">
      <c r="B20" s="199"/>
      <c r="C20" s="200">
        <f>IF($C$18="特例適用有",'※提出不要※施設・設備 2【必要面積】'!H29-'※提出不要※施設・設備 2【必要面積】'!N27,'※提出不要※施設・設備 2【必要面積】'!H29)</f>
        <v>0</v>
      </c>
      <c r="D20" s="367">
        <f>SUM(C22:C23)+SUM(E22:E23)</f>
        <v>0</v>
      </c>
      <c r="E20" s="265">
        <f>IF($E$18="特例適用有",'※提出不要※施設・設備 2【必要面積】'!R24+'※提出不要※施設・設備 2【必要面積】'!R21,'※提出不要※施設・設備 2【必要面積】'!P31)</f>
        <v>0</v>
      </c>
      <c r="F20" s="89"/>
      <c r="G20" s="329"/>
      <c r="H20" s="330"/>
      <c r="I20" s="330"/>
      <c r="J20" s="330"/>
    </row>
    <row r="21" spans="2:10" ht="34.5" customHeight="1">
      <c r="B21" s="257" t="s">
        <v>238</v>
      </c>
      <c r="C21" s="258"/>
      <c r="D21" s="259"/>
      <c r="E21" s="260"/>
      <c r="F21" s="89"/>
      <c r="G21" s="329"/>
      <c r="H21" s="330"/>
      <c r="I21" s="330"/>
      <c r="J21" s="330"/>
    </row>
    <row r="22" spans="2:10" s="87" customFormat="1" ht="34.5" customHeight="1">
      <c r="B22" s="171" t="s">
        <v>239</v>
      </c>
      <c r="C22" s="261"/>
      <c r="D22" s="262" t="s">
        <v>236</v>
      </c>
      <c r="E22" s="172"/>
      <c r="F22" s="89"/>
      <c r="G22" s="329"/>
      <c r="H22" s="330"/>
      <c r="I22" s="330"/>
      <c r="J22" s="330"/>
    </row>
    <row r="23" spans="2:12" ht="34.5" customHeight="1" thickBot="1">
      <c r="B23" s="173" t="s">
        <v>240</v>
      </c>
      <c r="C23" s="263"/>
      <c r="D23" s="264" t="s">
        <v>241</v>
      </c>
      <c r="E23" s="218"/>
      <c r="F23" s="89"/>
      <c r="G23" s="329"/>
      <c r="H23" s="330"/>
      <c r="I23" s="330"/>
      <c r="J23" s="330"/>
      <c r="K23" s="330"/>
      <c r="L23" s="330"/>
    </row>
    <row r="24" spans="2:12" ht="34.5" customHeight="1">
      <c r="B24" s="207" t="s">
        <v>210</v>
      </c>
      <c r="C24" s="175" t="s">
        <v>89</v>
      </c>
      <c r="D24" s="277" t="s">
        <v>293</v>
      </c>
      <c r="E24" s="221" t="s">
        <v>353</v>
      </c>
      <c r="F24" s="89"/>
      <c r="G24" s="329"/>
      <c r="H24" s="330"/>
      <c r="I24" s="330"/>
      <c r="J24" s="330"/>
      <c r="K24" s="330"/>
      <c r="L24" s="330"/>
    </row>
    <row r="25" spans="2:12" ht="34.5" customHeight="1">
      <c r="B25" s="176" t="s">
        <v>170</v>
      </c>
      <c r="C25" s="168"/>
      <c r="D25" s="278">
        <f>SUM(E32:E33)</f>
        <v>0</v>
      </c>
      <c r="E25" s="177"/>
      <c r="F25" s="89"/>
      <c r="G25" s="329"/>
      <c r="H25" s="330"/>
      <c r="I25" s="330"/>
      <c r="J25" s="330"/>
      <c r="K25" s="330"/>
      <c r="L25" s="330"/>
    </row>
    <row r="26" spans="2:12" ht="34.5" customHeight="1">
      <c r="B26" s="176" t="s">
        <v>171</v>
      </c>
      <c r="C26" s="168"/>
      <c r="D26" s="278">
        <f>SUM(E35:E36)</f>
        <v>0</v>
      </c>
      <c r="E26" s="177"/>
      <c r="F26" s="89"/>
      <c r="G26" s="329"/>
      <c r="H26" s="330"/>
      <c r="I26" s="330"/>
      <c r="J26" s="330"/>
      <c r="K26" s="330"/>
      <c r="L26" s="330"/>
    </row>
    <row r="27" spans="2:12" ht="34.5" customHeight="1">
      <c r="B27" s="176" t="s">
        <v>172</v>
      </c>
      <c r="C27" s="168"/>
      <c r="D27" s="278">
        <f>SUM(E38:E43)+SUM(H32:H39)</f>
        <v>0</v>
      </c>
      <c r="E27" s="239"/>
      <c r="F27" s="89"/>
      <c r="G27" s="329"/>
      <c r="H27" s="330"/>
      <c r="I27" s="330"/>
      <c r="J27" s="330"/>
      <c r="K27" s="331"/>
      <c r="L27" s="331"/>
    </row>
    <row r="28" spans="2:6" ht="32.25" customHeight="1">
      <c r="B28" s="446" t="s">
        <v>173</v>
      </c>
      <c r="C28" s="334"/>
      <c r="D28" s="335">
        <f>SUM(H41:H43)</f>
        <v>0</v>
      </c>
      <c r="E28" s="336"/>
      <c r="F28" s="89"/>
    </row>
    <row r="29" spans="2:6" ht="30" customHeight="1">
      <c r="B29" s="447"/>
      <c r="C29" s="404" t="s">
        <v>321</v>
      </c>
      <c r="D29" s="405"/>
      <c r="E29" s="366"/>
      <c r="F29" s="89"/>
    </row>
    <row r="30" spans="2:8" ht="34.5" customHeight="1" thickBot="1">
      <c r="B30" s="176" t="s">
        <v>174</v>
      </c>
      <c r="C30" s="169" t="s">
        <v>228</v>
      </c>
      <c r="D30" s="202"/>
      <c r="E30" s="333"/>
      <c r="F30" s="353" t="s">
        <v>322</v>
      </c>
      <c r="G30" s="332"/>
      <c r="H30" s="59"/>
    </row>
    <row r="31" spans="2:9" ht="34.5" customHeight="1">
      <c r="B31" s="176" t="s">
        <v>175</v>
      </c>
      <c r="C31" s="169" t="s">
        <v>228</v>
      </c>
      <c r="D31" s="174" t="s">
        <v>170</v>
      </c>
      <c r="E31" s="287" t="s">
        <v>181</v>
      </c>
      <c r="F31" s="281" t="s">
        <v>315</v>
      </c>
      <c r="G31" s="174" t="s">
        <v>172</v>
      </c>
      <c r="H31" s="287" t="s">
        <v>181</v>
      </c>
      <c r="I31" s="170" t="s">
        <v>314</v>
      </c>
    </row>
    <row r="32" spans="2:9" ht="34.5" customHeight="1">
      <c r="B32" s="176" t="s">
        <v>176</v>
      </c>
      <c r="C32" s="169" t="s">
        <v>228</v>
      </c>
      <c r="D32" s="171" t="s">
        <v>218</v>
      </c>
      <c r="E32" s="288"/>
      <c r="F32" s="295">
        <f>E32/1.65</f>
        <v>0</v>
      </c>
      <c r="G32" s="171" t="s">
        <v>308</v>
      </c>
      <c r="H32" s="288"/>
      <c r="I32" s="297">
        <f>H32/1.98</f>
        <v>0</v>
      </c>
    </row>
    <row r="33" spans="2:21" ht="34.5" customHeight="1" thickBot="1">
      <c r="B33" s="176" t="s">
        <v>177</v>
      </c>
      <c r="C33" s="169" t="s">
        <v>228</v>
      </c>
      <c r="D33" s="173" t="s">
        <v>182</v>
      </c>
      <c r="E33" s="291"/>
      <c r="F33" s="295">
        <f>E33/1.65</f>
        <v>0</v>
      </c>
      <c r="G33" s="171" t="s">
        <v>309</v>
      </c>
      <c r="H33" s="288"/>
      <c r="I33" s="298">
        <f aca="true" t="shared" si="0" ref="I33:I39">H33/1.98</f>
        <v>0</v>
      </c>
      <c r="J33" s="254" t="s">
        <v>229</v>
      </c>
      <c r="K33" s="231"/>
      <c r="L33" s="231"/>
      <c r="M33" s="231"/>
      <c r="N33" s="231"/>
      <c r="O33" s="231"/>
      <c r="P33" s="231"/>
      <c r="Q33" s="231"/>
      <c r="R33" s="253" t="s">
        <v>183</v>
      </c>
      <c r="T33" s="231"/>
      <c r="U33" s="231"/>
    </row>
    <row r="34" spans="2:22" ht="34.5" customHeight="1" thickBot="1">
      <c r="B34" s="376"/>
      <c r="C34" s="377" t="s">
        <v>228</v>
      </c>
      <c r="D34" s="174" t="s">
        <v>171</v>
      </c>
      <c r="E34" s="287" t="s">
        <v>181</v>
      </c>
      <c r="F34" s="281" t="s">
        <v>315</v>
      </c>
      <c r="G34" s="285" t="s">
        <v>310</v>
      </c>
      <c r="H34" s="289"/>
      <c r="I34" s="301">
        <f t="shared" si="0"/>
        <v>0</v>
      </c>
      <c r="J34" s="478" t="s">
        <v>189</v>
      </c>
      <c r="K34" s="454" t="s">
        <v>191</v>
      </c>
      <c r="L34" s="455"/>
      <c r="M34" s="469" t="s">
        <v>232</v>
      </c>
      <c r="N34" s="474" t="s">
        <v>316</v>
      </c>
      <c r="O34" s="476" t="s">
        <v>26</v>
      </c>
      <c r="P34" s="476" t="s">
        <v>329</v>
      </c>
      <c r="Q34" s="483" t="s">
        <v>235</v>
      </c>
      <c r="R34" s="427" t="s">
        <v>188</v>
      </c>
      <c r="S34" s="444" t="s">
        <v>319</v>
      </c>
      <c r="T34" s="462" t="s">
        <v>320</v>
      </c>
      <c r="U34" s="452" t="s">
        <v>231</v>
      </c>
      <c r="V34" s="448" t="s">
        <v>234</v>
      </c>
    </row>
    <row r="35" spans="2:22" ht="34.5" customHeight="1" thickTop="1">
      <c r="B35" s="216" t="s">
        <v>178</v>
      </c>
      <c r="C35" s="217" t="s">
        <v>228</v>
      </c>
      <c r="D35" s="171" t="s">
        <v>219</v>
      </c>
      <c r="E35" s="288"/>
      <c r="F35" s="295">
        <f>E35/3.3</f>
        <v>0</v>
      </c>
      <c r="G35" s="286" t="s">
        <v>311</v>
      </c>
      <c r="H35" s="290"/>
      <c r="I35" s="299">
        <f t="shared" si="0"/>
        <v>0</v>
      </c>
      <c r="J35" s="479"/>
      <c r="K35" s="456"/>
      <c r="L35" s="457"/>
      <c r="M35" s="470"/>
      <c r="N35" s="475"/>
      <c r="O35" s="477"/>
      <c r="P35" s="477"/>
      <c r="Q35" s="484"/>
      <c r="R35" s="428"/>
      <c r="S35" s="445"/>
      <c r="T35" s="463"/>
      <c r="U35" s="453"/>
      <c r="V35" s="449"/>
    </row>
    <row r="36" spans="2:22" ht="34.5" customHeight="1" thickBot="1">
      <c r="B36" s="203" t="s">
        <v>179</v>
      </c>
      <c r="C36" s="169" t="s">
        <v>228</v>
      </c>
      <c r="D36" s="173" t="s">
        <v>182</v>
      </c>
      <c r="E36" s="291"/>
      <c r="F36" s="295">
        <f>E36/3.3</f>
        <v>0</v>
      </c>
      <c r="G36" s="171" t="s">
        <v>312</v>
      </c>
      <c r="H36" s="288"/>
      <c r="I36" s="300">
        <f t="shared" si="0"/>
        <v>0</v>
      </c>
      <c r="J36" s="282"/>
      <c r="K36" s="232" t="s">
        <v>184</v>
      </c>
      <c r="L36" s="233"/>
      <c r="M36" s="179">
        <f>'※提出不要※試算職員配置 1【必要人員等】'!$G$7</f>
        <v>0</v>
      </c>
      <c r="N36" s="180">
        <f>'※提出不要※試算施設・設備 2【必要面積】'!$L$27</f>
        <v>0</v>
      </c>
      <c r="O36" s="412">
        <f>IF($E$18="特例適用有",'※提出不要※試算施設・設備 2【必要面積】'!R24+'※提出不要※試算施設・設備 2【必要面積】'!R21,'※提出不要※試算施設・設備 2【必要面積】'!P31)</f>
        <v>0</v>
      </c>
      <c r="P36" s="234"/>
      <c r="Q36" s="241"/>
      <c r="R36" s="328" t="str">
        <f>IF(J36&lt;ROUNDDOWN(M36,0),"△","-")</f>
        <v>-</v>
      </c>
      <c r="S36" s="362" t="str">
        <f>IF($M$7&lt;N36,"×","○")</f>
        <v>○</v>
      </c>
      <c r="T36" s="463"/>
      <c r="U36" s="343"/>
      <c r="V36" s="248"/>
    </row>
    <row r="37" spans="2:22" ht="34.5" customHeight="1" thickBot="1">
      <c r="B37" s="219" t="s">
        <v>180</v>
      </c>
      <c r="C37" s="220" t="s">
        <v>228</v>
      </c>
      <c r="D37" s="283" t="s">
        <v>172</v>
      </c>
      <c r="E37" s="292" t="s">
        <v>181</v>
      </c>
      <c r="F37" s="294" t="s">
        <v>315</v>
      </c>
      <c r="G37" s="285" t="s">
        <v>313</v>
      </c>
      <c r="H37" s="289"/>
      <c r="I37" s="301">
        <f t="shared" si="0"/>
        <v>0</v>
      </c>
      <c r="J37" s="422"/>
      <c r="K37" s="232" t="s">
        <v>185</v>
      </c>
      <c r="L37" s="235"/>
      <c r="M37" s="424">
        <f>'※提出不要※試算職員配置 1【必要人員等】'!$G$8</f>
        <v>0</v>
      </c>
      <c r="N37" s="180">
        <f>'※提出不要※試算施設・設備 2【必要面積】'!$M$27</f>
        <v>0</v>
      </c>
      <c r="O37" s="413" t="str">
        <f>IF($E$18="特例適用有",'※提出不要※試算施設・設備 2【必要面積】'!P19+'※提出不要※試算施設・設備 2【必要面積】'!P16,'※提出不要※試算施設・設備 2【必要面積】'!N26)</f>
        <v> ⑮　　　　㎡ </v>
      </c>
      <c r="P37" s="236"/>
      <c r="Q37" s="242"/>
      <c r="R37" s="440" t="str">
        <f>IF(J37&lt;ROUNDDOWN(M37,0),"△","-")</f>
        <v>-</v>
      </c>
      <c r="S37" s="362" t="str">
        <f>IF($M$8&lt;N37,"×","○")</f>
        <v>○</v>
      </c>
      <c r="T37" s="464"/>
      <c r="U37" s="343"/>
      <c r="V37" s="249"/>
    </row>
    <row r="38" spans="2:22" ht="34.5" customHeight="1" thickTop="1">
      <c r="B38" s="203" t="s">
        <v>212</v>
      </c>
      <c r="C38" s="205" t="s">
        <v>228</v>
      </c>
      <c r="D38" s="171" t="s">
        <v>220</v>
      </c>
      <c r="E38" s="288"/>
      <c r="F38" s="295">
        <f aca="true" t="shared" si="1" ref="F38:F43">E38/1.98</f>
        <v>0</v>
      </c>
      <c r="G38" s="286" t="s">
        <v>326</v>
      </c>
      <c r="H38" s="290"/>
      <c r="I38" s="297">
        <f t="shared" si="0"/>
        <v>0</v>
      </c>
      <c r="J38" s="423"/>
      <c r="K38" s="232" t="s">
        <v>74</v>
      </c>
      <c r="L38" s="235"/>
      <c r="M38" s="425"/>
      <c r="N38" s="311">
        <f>'※提出不要※試算施設・設備 2【必要面積】'!$N$19</f>
        <v>0</v>
      </c>
      <c r="O38" s="413">
        <f>IF($E$18="特例適用有",'※提出不要※試算施設・設備 2【必要面積】'!P20+'※提出不要※試算施設・設備 2【必要面積】'!P17,'※提出不要※試算施設・設備 2【必要面積】'!N27)</f>
        <v>0</v>
      </c>
      <c r="P38" s="236"/>
      <c r="Q38" s="242"/>
      <c r="R38" s="440"/>
      <c r="S38" s="364" t="str">
        <f>IF($N$5="特例適用有","　-　　",IF(M9&lt;N38,"×","○"))</f>
        <v>○</v>
      </c>
      <c r="T38" s="323" t="str">
        <f>IF(M9&lt;N38,"×","○")</f>
        <v>○</v>
      </c>
      <c r="U38" s="420" t="str">
        <f>IF($D$20&lt;O36,"×","○")</f>
        <v>○</v>
      </c>
      <c r="V38" s="249"/>
    </row>
    <row r="39" spans="2:22" ht="34.5" customHeight="1" thickBot="1">
      <c r="B39" s="203" t="s">
        <v>213</v>
      </c>
      <c r="C39" s="205" t="s">
        <v>228</v>
      </c>
      <c r="D39" s="171" t="s">
        <v>303</v>
      </c>
      <c r="E39" s="288"/>
      <c r="F39" s="295">
        <f t="shared" si="1"/>
        <v>0</v>
      </c>
      <c r="G39" s="173" t="s">
        <v>327</v>
      </c>
      <c r="H39" s="291"/>
      <c r="I39" s="296">
        <f t="shared" si="0"/>
        <v>0</v>
      </c>
      <c r="J39" s="282"/>
      <c r="K39" s="232" t="s">
        <v>75</v>
      </c>
      <c r="L39" s="233"/>
      <c r="M39" s="179">
        <f>'※提出不要※試算職員配置 1【必要人員等】'!$G$10</f>
        <v>0</v>
      </c>
      <c r="N39" s="311">
        <f>'※提出不要※試算施設・設備 2【必要面積】'!$O$21</f>
        <v>0</v>
      </c>
      <c r="O39" s="413">
        <f>IF($E$18="特例適用有",'※提出不要※試算施設・設備 2【必要面積】'!P21+'※提出不要※試算施設・設備 2【必要面積】'!P18,'※提出不要※試算施設・設備 2【必要面積】'!N28)</f>
        <v>0</v>
      </c>
      <c r="P39" s="181">
        <f>'※提出不要※試算職員配置 1【必要人員等】'!$F$10</f>
        <v>0</v>
      </c>
      <c r="Q39" s="243"/>
      <c r="R39" s="328" t="str">
        <f>IF(J39&lt;ROUNDDOWN(M39,0),"△","-")</f>
        <v>-</v>
      </c>
      <c r="S39" s="364" t="str">
        <f>IF($N$5="特例適用有","　-　　",IF(M10&lt;N39,"×","○"))</f>
        <v>○</v>
      </c>
      <c r="T39" s="323" t="str">
        <f>IF(M10&lt;N39,"×","○")</f>
        <v>○</v>
      </c>
      <c r="U39" s="420"/>
      <c r="V39" s="250" t="str">
        <f>IF(Q39&lt;P39,"×","○")</f>
        <v>○</v>
      </c>
    </row>
    <row r="40" spans="2:22" ht="34.5" customHeight="1" thickBot="1">
      <c r="B40" s="203" t="s">
        <v>214</v>
      </c>
      <c r="C40" s="205"/>
      <c r="D40" s="285" t="s">
        <v>306</v>
      </c>
      <c r="E40" s="289"/>
      <c r="F40" s="301">
        <f t="shared" si="1"/>
        <v>0</v>
      </c>
      <c r="G40" s="349" t="s">
        <v>173</v>
      </c>
      <c r="H40" s="350" t="s">
        <v>181</v>
      </c>
      <c r="I40" s="352" t="s">
        <v>323</v>
      </c>
      <c r="J40" s="422"/>
      <c r="K40" s="232" t="s">
        <v>77</v>
      </c>
      <c r="L40" s="235"/>
      <c r="M40" s="424">
        <f>'※提出不要※試算職員配置 1【必要人員等】'!$G$11</f>
        <v>0</v>
      </c>
      <c r="N40" s="311">
        <f>'※提出不要※試算施設・設備 2【必要面積】'!$O$22</f>
        <v>0</v>
      </c>
      <c r="O40" s="413">
        <f>IF($E$18="特例適用有",'※提出不要※試算施設・設備 2【必要面積】'!P22+'※提出不要※試算施設・設備 2【必要面積】'!P19,'※提出不要※試算施設・設備 2【必要面積】'!N29)</f>
        <v>0</v>
      </c>
      <c r="P40" s="181">
        <f>'※提出不要※試算職員配置 1【必要人員等】'!$F$11</f>
        <v>0</v>
      </c>
      <c r="Q40" s="244"/>
      <c r="R40" s="440" t="str">
        <f>IF(J40&lt;ROUNDDOWN(M40,0),"△","-")</f>
        <v>-</v>
      </c>
      <c r="S40" s="364" t="str">
        <f>IF($N$5="特例適用有","　-　　",IF(M11&lt;N40,"×","○"))</f>
        <v>○</v>
      </c>
      <c r="T40" s="323" t="str">
        <f>IF(M11&lt;N40,"×","○")</f>
        <v>○</v>
      </c>
      <c r="U40" s="420"/>
      <c r="V40" s="250" t="str">
        <f>IF(Q40&lt;P40,"×","○")</f>
        <v>○</v>
      </c>
    </row>
    <row r="41" spans="2:22" ht="34.5" customHeight="1" thickBot="1" thickTop="1">
      <c r="B41" s="203" t="s">
        <v>215</v>
      </c>
      <c r="C41" s="205"/>
      <c r="D41" s="284" t="s">
        <v>304</v>
      </c>
      <c r="E41" s="293"/>
      <c r="F41" s="317">
        <f t="shared" si="1"/>
        <v>0</v>
      </c>
      <c r="G41" s="201" t="s">
        <v>221</v>
      </c>
      <c r="H41" s="351"/>
      <c r="I41" s="480" t="s">
        <v>324</v>
      </c>
      <c r="J41" s="423"/>
      <c r="K41" s="232" t="s">
        <v>79</v>
      </c>
      <c r="L41" s="235"/>
      <c r="M41" s="425"/>
      <c r="N41" s="312">
        <f>'※提出不要※試算施設・設備 2【必要面積】'!$O$24</f>
        <v>0</v>
      </c>
      <c r="O41" s="414">
        <f>IF($E$18="特例適用有",'※提出不要※試算施設・設備 2【必要面積】'!P23+'※提出不要※試算施設・設備 2【必要面積】'!P20,'※提出不要※試算施設・設備 2【必要面積】'!N30)</f>
        <v>0</v>
      </c>
      <c r="P41" s="313">
        <f>'※提出不要※試算職員配置 1【必要人員等】'!$F$12</f>
        <v>0</v>
      </c>
      <c r="Q41" s="244"/>
      <c r="R41" s="440"/>
      <c r="S41" s="365" t="str">
        <f>IF($N$5="特例適用有","　-　　",IF(M12&lt;N41,"×","○"))</f>
        <v>○</v>
      </c>
      <c r="T41" s="324" t="str">
        <f>IF(M12&lt;N41,"×","○")</f>
        <v>○</v>
      </c>
      <c r="U41" s="421"/>
      <c r="V41" s="250" t="str">
        <f>IF(Q41&lt;P41,"×","○")</f>
        <v>○</v>
      </c>
    </row>
    <row r="42" spans="2:22" ht="34.5" customHeight="1" thickBot="1">
      <c r="B42" s="203" t="s">
        <v>216</v>
      </c>
      <c r="C42" s="205"/>
      <c r="D42" s="201" t="s">
        <v>305</v>
      </c>
      <c r="E42" s="288"/>
      <c r="F42" s="295">
        <f t="shared" si="1"/>
        <v>0</v>
      </c>
      <c r="G42" s="201" t="s">
        <v>182</v>
      </c>
      <c r="H42" s="351"/>
      <c r="I42" s="481"/>
      <c r="J42" s="348">
        <f>SUM(J36:J41)</f>
        <v>0</v>
      </c>
      <c r="K42" s="237" t="s">
        <v>186</v>
      </c>
      <c r="L42" s="276">
        <f>SUM(L36:L41)</f>
        <v>0</v>
      </c>
      <c r="M42" s="224">
        <f>IF($I$5="兼任有",'※提出不要※試算職員配置 1【必要人員等】'!H13+1,'※提出不要※試算職員配置 1【必要人員等】'!H13)</f>
        <v>0</v>
      </c>
      <c r="N42" s="238" t="s">
        <v>106</v>
      </c>
      <c r="O42" s="225">
        <f>IF($C$18="特例適用有",'※提出不要※試算施設・設備 2【必要面積】'!H29-'※提出不要※試算施設・設備 2【必要面積】'!N27,'※提出不要※試算施設・設備 2【必要面積】'!H29)</f>
        <v>0</v>
      </c>
      <c r="P42" s="344"/>
      <c r="Q42" s="345"/>
      <c r="R42" s="245" t="str">
        <f>IF(J42&lt;M42,"×","○")</f>
        <v>○</v>
      </c>
      <c r="S42" s="251" t="s">
        <v>106</v>
      </c>
      <c r="T42" s="247" t="str">
        <f>IF($B$20&lt;O42,"×","○")</f>
        <v>○</v>
      </c>
      <c r="U42" s="347"/>
      <c r="V42" s="346"/>
    </row>
    <row r="43" spans="2:19" ht="34.5" customHeight="1" thickBot="1">
      <c r="B43" s="204" t="s">
        <v>217</v>
      </c>
      <c r="C43" s="206"/>
      <c r="D43" s="173" t="s">
        <v>307</v>
      </c>
      <c r="E43" s="263"/>
      <c r="F43" s="342">
        <f t="shared" si="1"/>
        <v>0</v>
      </c>
      <c r="G43" s="173" t="s">
        <v>236</v>
      </c>
      <c r="H43" s="263"/>
      <c r="I43" s="482"/>
      <c r="J43" s="314"/>
      <c r="N43" s="337"/>
      <c r="O43" s="338"/>
      <c r="P43" s="314"/>
      <c r="Q43" s="92"/>
      <c r="R43" s="222"/>
      <c r="S43" s="223"/>
    </row>
    <row r="44" spans="4:17" ht="45" customHeight="1" thickBot="1">
      <c r="D44" s="411" t="s">
        <v>328</v>
      </c>
      <c r="E44" s="411"/>
      <c r="F44" s="411"/>
      <c r="G44" s="411"/>
      <c r="H44" s="411"/>
      <c r="I44" s="411"/>
      <c r="J44" s="341"/>
      <c r="N44" s="340"/>
      <c r="O44" s="339"/>
      <c r="P44" s="222"/>
      <c r="Q44" s="223"/>
    </row>
    <row r="45" spans="2:17" ht="108" customHeight="1">
      <c r="B45" s="429" t="s">
        <v>330</v>
      </c>
      <c r="C45" s="430"/>
      <c r="D45" s="430"/>
      <c r="E45" s="430"/>
      <c r="F45" s="430"/>
      <c r="G45" s="430"/>
      <c r="H45" s="430"/>
      <c r="I45" s="430"/>
      <c r="J45" s="430"/>
      <c r="K45" s="430"/>
      <c r="L45" s="430"/>
      <c r="M45" s="430"/>
      <c r="N45" s="430"/>
      <c r="O45" s="431"/>
      <c r="P45" s="223"/>
      <c r="Q45" s="223"/>
    </row>
    <row r="46" spans="2:17" ht="14.25">
      <c r="B46" s="432"/>
      <c r="C46" s="433"/>
      <c r="D46" s="433"/>
      <c r="E46" s="433"/>
      <c r="F46" s="433"/>
      <c r="G46" s="433"/>
      <c r="H46" s="433"/>
      <c r="I46" s="433"/>
      <c r="J46" s="433"/>
      <c r="K46" s="433"/>
      <c r="L46" s="433"/>
      <c r="M46" s="433"/>
      <c r="N46" s="433"/>
      <c r="O46" s="434"/>
      <c r="P46" s="223"/>
      <c r="Q46" s="223"/>
    </row>
    <row r="47" spans="2:17" ht="15" thickBot="1">
      <c r="B47" s="435"/>
      <c r="C47" s="436"/>
      <c r="D47" s="436"/>
      <c r="E47" s="436"/>
      <c r="F47" s="436"/>
      <c r="G47" s="436"/>
      <c r="H47" s="436"/>
      <c r="I47" s="436"/>
      <c r="J47" s="436"/>
      <c r="K47" s="436"/>
      <c r="L47" s="436"/>
      <c r="M47" s="436"/>
      <c r="N47" s="436"/>
      <c r="O47" s="437"/>
      <c r="P47" s="223"/>
      <c r="Q47" s="223"/>
    </row>
    <row r="48" ht="32.25" customHeight="1"/>
    <row r="49" spans="2:7" ht="32.25" customHeight="1">
      <c r="B49" s="403"/>
      <c r="C49" s="403"/>
      <c r="D49" s="400"/>
      <c r="E49" s="400"/>
      <c r="F49" s="400"/>
      <c r="G49" s="400"/>
    </row>
    <row r="50" spans="2:7" ht="39" customHeight="1">
      <c r="B50" s="403"/>
      <c r="C50" s="403"/>
      <c r="D50" s="400"/>
      <c r="E50" s="400"/>
      <c r="F50" s="400"/>
      <c r="G50" s="400"/>
    </row>
    <row r="51" spans="2:7" ht="46.5" customHeight="1">
      <c r="B51" s="403"/>
      <c r="C51" s="403"/>
      <c r="D51" s="400"/>
      <c r="E51" s="400"/>
      <c r="F51" s="400"/>
      <c r="G51" s="400"/>
    </row>
    <row r="52" spans="2:7" ht="23.25" customHeight="1">
      <c r="B52" s="403"/>
      <c r="C52" s="403"/>
      <c r="D52" s="400"/>
      <c r="E52" s="400"/>
      <c r="F52" s="400"/>
      <c r="G52" s="400"/>
    </row>
    <row r="53" spans="2:7" ht="23.25" customHeight="1">
      <c r="B53" s="403"/>
      <c r="C53" s="403"/>
      <c r="D53" s="417"/>
      <c r="E53" s="417"/>
      <c r="F53" s="417"/>
      <c r="G53" s="417"/>
    </row>
    <row r="54" spans="2:7" ht="23.25" customHeight="1">
      <c r="B54" s="240"/>
      <c r="C54" s="214"/>
      <c r="D54" s="215"/>
      <c r="E54" s="215"/>
      <c r="F54" s="214"/>
      <c r="G54" s="213"/>
    </row>
    <row r="55" spans="2:7" ht="23.25" customHeight="1">
      <c r="B55" s="240"/>
      <c r="C55" s="213"/>
      <c r="D55" s="426"/>
      <c r="E55" s="426"/>
      <c r="F55" s="214"/>
      <c r="G55" s="214"/>
    </row>
    <row r="56" spans="2:7" ht="48" customHeight="1">
      <c r="B56" s="400"/>
      <c r="C56" s="400"/>
      <c r="D56" s="418"/>
      <c r="E56" s="418"/>
      <c r="F56" s="418"/>
      <c r="G56" s="418"/>
    </row>
    <row r="57" spans="2:7" ht="23.25" customHeight="1">
      <c r="B57" s="400"/>
      <c r="C57" s="400"/>
      <c r="D57" s="419"/>
      <c r="E57" s="419"/>
      <c r="F57" s="419"/>
      <c r="G57" s="419"/>
    </row>
    <row r="58" spans="2:7" ht="23.25" customHeight="1">
      <c r="B58" s="400"/>
      <c r="C58" s="400"/>
      <c r="D58" s="400"/>
      <c r="E58" s="400"/>
      <c r="F58" s="400"/>
      <c r="G58" s="400"/>
    </row>
    <row r="59" spans="2:7" ht="14.25">
      <c r="B59" s="400"/>
      <c r="C59" s="400"/>
      <c r="D59" s="417"/>
      <c r="E59" s="417"/>
      <c r="F59" s="417"/>
      <c r="G59" s="417"/>
    </row>
  </sheetData>
  <sheetProtection sheet="1"/>
  <mergeCells count="88">
    <mergeCell ref="I41:I43"/>
    <mergeCell ref="Q34:Q35"/>
    <mergeCell ref="M6:N6"/>
    <mergeCell ref="F6:G6"/>
    <mergeCell ref="B19:C19"/>
    <mergeCell ref="R40:R41"/>
    <mergeCell ref="P5:P6"/>
    <mergeCell ref="Q5:Q6"/>
    <mergeCell ref="P34:P35"/>
    <mergeCell ref="B4:B6"/>
    <mergeCell ref="T34:T37"/>
    <mergeCell ref="J6:K6"/>
    <mergeCell ref="L3:L5"/>
    <mergeCell ref="S5:S6"/>
    <mergeCell ref="P8:P9"/>
    <mergeCell ref="M34:M35"/>
    <mergeCell ref="R5:R8"/>
    <mergeCell ref="N34:N35"/>
    <mergeCell ref="O34:O35"/>
    <mergeCell ref="J34:J35"/>
    <mergeCell ref="B28:B29"/>
    <mergeCell ref="V34:V35"/>
    <mergeCell ref="T5:T6"/>
    <mergeCell ref="U34:U35"/>
    <mergeCell ref="K3:K5"/>
    <mergeCell ref="K34:L35"/>
    <mergeCell ref="L9:L12"/>
    <mergeCell ref="P11:P12"/>
    <mergeCell ref="G3:G5"/>
    <mergeCell ref="J3:J5"/>
    <mergeCell ref="M37:M38"/>
    <mergeCell ref="B45:O47"/>
    <mergeCell ref="B49:C49"/>
    <mergeCell ref="S9:S12"/>
    <mergeCell ref="R37:R38"/>
    <mergeCell ref="D7:D9"/>
    <mergeCell ref="F7:F9"/>
    <mergeCell ref="D49:G49"/>
    <mergeCell ref="J37:J38"/>
    <mergeCell ref="S34:S35"/>
    <mergeCell ref="D58:G58"/>
    <mergeCell ref="H11:H12"/>
    <mergeCell ref="U38:U41"/>
    <mergeCell ref="J40:J41"/>
    <mergeCell ref="D52:G52"/>
    <mergeCell ref="D53:G53"/>
    <mergeCell ref="M40:M41"/>
    <mergeCell ref="D55:E55"/>
    <mergeCell ref="D50:G50"/>
    <mergeCell ref="R34:R35"/>
    <mergeCell ref="O36:O41"/>
    <mergeCell ref="I8:I9"/>
    <mergeCell ref="B50:C50"/>
    <mergeCell ref="I11:I12"/>
    <mergeCell ref="B59:C59"/>
    <mergeCell ref="D59:G59"/>
    <mergeCell ref="B56:C56"/>
    <mergeCell ref="D56:G56"/>
    <mergeCell ref="B57:C57"/>
    <mergeCell ref="D57:G57"/>
    <mergeCell ref="B58:C58"/>
    <mergeCell ref="H8:H9"/>
    <mergeCell ref="B53:C53"/>
    <mergeCell ref="B51:C51"/>
    <mergeCell ref="B52:C52"/>
    <mergeCell ref="D51:G51"/>
    <mergeCell ref="C29:D29"/>
    <mergeCell ref="D19:E19"/>
    <mergeCell ref="G7:G9"/>
    <mergeCell ref="D44:I44"/>
    <mergeCell ref="D4:D5"/>
    <mergeCell ref="F3:F5"/>
    <mergeCell ref="B3:E3"/>
    <mergeCell ref="H6:I6"/>
    <mergeCell ref="C4:C5"/>
    <mergeCell ref="E4:E5"/>
    <mergeCell ref="H3:H4"/>
    <mergeCell ref="I3:I4"/>
    <mergeCell ref="P1:V1"/>
    <mergeCell ref="P2:V2"/>
    <mergeCell ref="P3:V3"/>
    <mergeCell ref="J7:J8"/>
    <mergeCell ref="K7:K8"/>
    <mergeCell ref="M3:M4"/>
    <mergeCell ref="N3:N4"/>
    <mergeCell ref="L1:O1"/>
    <mergeCell ref="L2:O2"/>
    <mergeCell ref="U5:U6"/>
  </mergeCells>
  <dataValidations count="9">
    <dataValidation errorStyle="information" type="list" showInputMessage="1" imeMode="on" sqref="E17">
      <formula1>"敷地内,敷地内及び隣接地,隣接地"</formula1>
    </dataValidation>
    <dataValidation type="list" showInputMessage="1" imeMode="on" sqref="C17">
      <formula1>"１階建,２階建,３階建,　"</formula1>
    </dataValidation>
    <dataValidation errorStyle="information" type="list" showInputMessage="1" imeMode="on" sqref="I5">
      <formula1>"専任,兼任有"</formula1>
    </dataValidation>
    <dataValidation errorStyle="information" type="list" showInputMessage="1" imeMode="on" sqref="N5 C18 E18">
      <formula1>"特例適用有,特例適用無"</formula1>
    </dataValidation>
    <dataValidation type="list" showInputMessage="1" sqref="E25:E26">
      <formula1>"１階,２階,1・2階,３階,　"</formula1>
    </dataValidation>
    <dataValidation type="list" allowBlank="1" showInputMessage="1" sqref="C30:C43">
      <formula1>"有,無,　"</formula1>
    </dataValidation>
    <dataValidation type="list" showInputMessage="1" sqref="E27:E28 E30">
      <formula1>"１階,２階,1・2階,3階(3歳未満),　"</formula1>
    </dataValidation>
    <dataValidation allowBlank="1" showInputMessage="1" showErrorMessage="1" imeMode="on" sqref="B45"/>
    <dataValidation type="list" showInputMessage="1" sqref="E29">
      <formula1>"専用,保育室と兼用,専用・兼用,"</formula1>
    </dataValidation>
  </dataValidations>
  <printOptions horizontalCentered="1"/>
  <pageMargins left="0.7086614173228347" right="0.15748031496062992" top="0.9448818897637796" bottom="0.5118110236220472" header="0.5118110236220472" footer="0.2362204724409449"/>
  <pageSetup cellComments="asDisplayed" fitToWidth="2" horizontalDpi="600" verticalDpi="600" orientation="portrait" paperSize="9" scale="44" r:id="rId4"/>
  <headerFooter alignWithMargins="0">
    <oddHeader>&amp;L様式第６－２号&amp;R&amp;16付表B</oddHeader>
  </headerFooter>
  <ignoredErrors>
    <ignoredError sqref="L13" formulaRange="1"/>
  </ignoredErrors>
  <drawing r:id="rId3"/>
  <legacyDrawing r:id="rId2"/>
</worksheet>
</file>

<file path=xl/worksheets/sheet10.xml><?xml version="1.0" encoding="utf-8"?>
<worksheet xmlns="http://schemas.openxmlformats.org/spreadsheetml/2006/main" xmlns:r="http://schemas.openxmlformats.org/officeDocument/2006/relationships">
  <sheetPr>
    <tabColor rgb="FFCC0000"/>
    <pageSetUpPr fitToPage="1"/>
  </sheetPr>
  <dimension ref="A1:G16"/>
  <sheetViews>
    <sheetView zoomScaleSheetLayoutView="100" workbookViewId="0" topLeftCell="A1">
      <selection activeCell="A1" sqref="A1"/>
    </sheetView>
  </sheetViews>
  <sheetFormatPr defaultColWidth="9.00390625" defaultRowHeight="13.5"/>
  <cols>
    <col min="1" max="1" width="9.50390625" style="31" customWidth="1"/>
    <col min="2" max="2" width="93.75390625" style="33" customWidth="1"/>
    <col min="3" max="3" width="9.00390625" style="32" customWidth="1"/>
    <col min="4" max="4" width="19.125" style="32" customWidth="1"/>
    <col min="5" max="5" width="5.125" style="32" customWidth="1"/>
    <col min="6" max="6" width="3.75390625" style="32" customWidth="1"/>
    <col min="7" max="16384" width="9.00390625" style="32" customWidth="1"/>
  </cols>
  <sheetData>
    <row r="1" spans="3:5" s="45" customFormat="1" ht="24.75" customHeight="1">
      <c r="C1" s="87" t="str">
        <f>'１職員配置・園舎・園庭・設備'!$L$1</f>
        <v>（施設名（仮称））</v>
      </c>
      <c r="D1" s="87"/>
      <c r="E1" s="158"/>
    </row>
    <row r="2" spans="1:3" s="37" customFormat="1" ht="17.25">
      <c r="A2" s="794" t="s">
        <v>223</v>
      </c>
      <c r="B2" s="794"/>
      <c r="C2" s="794"/>
    </row>
    <row r="3" ht="18" thickBot="1"/>
    <row r="4" spans="1:3" s="31" customFormat="1" ht="36" customHeight="1" thickTop="1">
      <c r="A4" s="38" t="s">
        <v>58</v>
      </c>
      <c r="B4" s="39" t="s">
        <v>57</v>
      </c>
      <c r="C4" s="156" t="s">
        <v>136</v>
      </c>
    </row>
    <row r="5" spans="1:3" ht="78.75" customHeight="1">
      <c r="A5" s="40">
        <v>1</v>
      </c>
      <c r="B5" s="155" t="s">
        <v>160</v>
      </c>
      <c r="C5" s="157"/>
    </row>
    <row r="6" spans="1:3" ht="78.75" customHeight="1">
      <c r="A6" s="40">
        <v>2</v>
      </c>
      <c r="B6" s="34" t="s">
        <v>161</v>
      </c>
      <c r="C6" s="157"/>
    </row>
    <row r="7" spans="1:3" ht="78.75" customHeight="1">
      <c r="A7" s="40">
        <v>3</v>
      </c>
      <c r="B7" s="34" t="s">
        <v>162</v>
      </c>
      <c r="C7" s="157"/>
    </row>
    <row r="8" spans="1:3" ht="78.75" customHeight="1">
      <c r="A8" s="40">
        <v>4</v>
      </c>
      <c r="B8" s="34" t="s">
        <v>163</v>
      </c>
      <c r="C8" s="157"/>
    </row>
    <row r="9" spans="1:3" ht="78.75" customHeight="1" thickBot="1">
      <c r="A9" s="41">
        <v>5</v>
      </c>
      <c r="B9" s="42" t="s">
        <v>164</v>
      </c>
      <c r="C9" s="157"/>
    </row>
    <row r="10" ht="18" thickTop="1"/>
    <row r="11" spans="1:7" ht="18" customHeight="1" thickBot="1">
      <c r="A11" s="799" t="s">
        <v>62</v>
      </c>
      <c r="B11" s="800"/>
      <c r="C11" s="801"/>
      <c r="D11" s="802"/>
      <c r="E11" s="803"/>
      <c r="F11" s="802"/>
      <c r="G11" s="803"/>
    </row>
    <row r="12" spans="1:7" ht="31.5" customHeight="1" thickTop="1">
      <c r="A12" s="38" t="s">
        <v>60</v>
      </c>
      <c r="B12" s="795"/>
      <c r="C12" s="796"/>
      <c r="D12" s="803"/>
      <c r="E12" s="803"/>
      <c r="F12" s="803"/>
      <c r="G12" s="803"/>
    </row>
    <row r="13" spans="1:7" ht="31.5" customHeight="1" thickBot="1">
      <c r="A13" s="41" t="s">
        <v>61</v>
      </c>
      <c r="B13" s="797"/>
      <c r="C13" s="798"/>
      <c r="D13" s="803"/>
      <c r="E13" s="803"/>
      <c r="F13" s="803"/>
      <c r="G13" s="803"/>
    </row>
    <row r="14" spans="4:7" ht="18" customHeight="1" thickTop="1">
      <c r="D14" s="803"/>
      <c r="E14" s="803"/>
      <c r="F14" s="803"/>
      <c r="G14" s="803"/>
    </row>
    <row r="15" spans="4:7" ht="18" customHeight="1">
      <c r="D15" s="803"/>
      <c r="E15" s="803"/>
      <c r="F15" s="803"/>
      <c r="G15" s="803"/>
    </row>
    <row r="16" spans="4:7" ht="18" customHeight="1">
      <c r="D16" s="803"/>
      <c r="E16" s="803"/>
      <c r="F16" s="803"/>
      <c r="G16" s="803"/>
    </row>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sheetData>
  <sheetProtection/>
  <mergeCells count="6">
    <mergeCell ref="A2:C2"/>
    <mergeCell ref="B12:C12"/>
    <mergeCell ref="B13:C13"/>
    <mergeCell ref="A11:C11"/>
    <mergeCell ref="D11:E16"/>
    <mergeCell ref="F11:G16"/>
  </mergeCells>
  <dataValidations count="1">
    <dataValidation type="list" showInputMessage="1" sqref="C5:C9">
      <formula1>"○,　"</formula1>
    </dataValidation>
  </dataValidations>
  <printOptions/>
  <pageMargins left="0.984251968503937" right="0.15748031496062992" top="0.5511811023622047" bottom="0.35433070866141736" header="0.1968503937007874" footer="0.11811023622047245"/>
  <pageSetup fitToHeight="0" fitToWidth="1" horizontalDpi="600" verticalDpi="600" orientation="portrait" paperSize="9" scale="68" r:id="rId1"/>
  <headerFooter alignWithMargins="0">
    <oddHeader>&amp;R&amp;16審査表B</oddHeader>
  </headerFooter>
</worksheet>
</file>

<file path=xl/worksheets/sheet11.xml><?xml version="1.0" encoding="utf-8"?>
<worksheet xmlns="http://schemas.openxmlformats.org/spreadsheetml/2006/main" xmlns:r="http://schemas.openxmlformats.org/officeDocument/2006/relationships">
  <sheetPr>
    <tabColor rgb="FFCC0000"/>
    <pageSetUpPr fitToPage="1"/>
  </sheetPr>
  <dimension ref="A1:G13"/>
  <sheetViews>
    <sheetView zoomScaleSheetLayoutView="100" workbookViewId="0" topLeftCell="A1">
      <selection activeCell="A1" sqref="A1"/>
    </sheetView>
  </sheetViews>
  <sheetFormatPr defaultColWidth="9.00390625" defaultRowHeight="13.5"/>
  <cols>
    <col min="1" max="1" width="21.75390625" style="31" customWidth="1"/>
    <col min="2" max="2" width="37.625" style="33" customWidth="1"/>
    <col min="3" max="3" width="14.375" style="32" customWidth="1"/>
    <col min="4" max="4" width="19.125" style="32" customWidth="1"/>
    <col min="5" max="5" width="5.125" style="32" customWidth="1"/>
    <col min="6" max="6" width="3.75390625" style="32" customWidth="1"/>
    <col min="7" max="16384" width="9.00390625" style="32" customWidth="1"/>
  </cols>
  <sheetData>
    <row r="1" spans="3:5" s="45" customFormat="1" ht="24.75" customHeight="1">
      <c r="C1" s="87" t="str">
        <f>'１職員配置・園舎・園庭・設備'!$L$1</f>
        <v>（施設名（仮称））</v>
      </c>
      <c r="D1" s="87"/>
      <c r="E1" s="158"/>
    </row>
    <row r="2" spans="1:3" s="37" customFormat="1" ht="17.25">
      <c r="A2" s="794" t="s">
        <v>332</v>
      </c>
      <c r="B2" s="794"/>
      <c r="C2" s="794"/>
    </row>
    <row r="3" spans="1:3" s="37" customFormat="1" ht="18" thickBot="1">
      <c r="A3" s="369"/>
      <c r="B3" s="369"/>
      <c r="C3" s="369"/>
    </row>
    <row r="4" spans="1:5" ht="31.5" customHeight="1">
      <c r="A4" s="804" t="s">
        <v>340</v>
      </c>
      <c r="B4" s="805"/>
      <c r="C4" s="373" t="s">
        <v>136</v>
      </c>
      <c r="D4" s="370"/>
      <c r="E4" s="370"/>
    </row>
    <row r="5" spans="1:5" ht="78.75" customHeight="1">
      <c r="A5" s="809" t="s">
        <v>333</v>
      </c>
      <c r="B5" s="372" t="s">
        <v>334</v>
      </c>
      <c r="C5" s="374" t="s">
        <v>228</v>
      </c>
      <c r="D5" s="370"/>
      <c r="E5" s="370"/>
    </row>
    <row r="6" spans="1:5" ht="78.75" customHeight="1">
      <c r="A6" s="807"/>
      <c r="B6" s="368" t="s">
        <v>335</v>
      </c>
      <c r="C6" s="374" t="s">
        <v>228</v>
      </c>
      <c r="D6" s="370"/>
      <c r="E6" s="370"/>
    </row>
    <row r="7" spans="1:5" ht="78.75" customHeight="1">
      <c r="A7" s="807"/>
      <c r="B7" s="368" t="s">
        <v>336</v>
      </c>
      <c r="C7" s="374"/>
      <c r="D7" s="370"/>
      <c r="E7" s="370"/>
    </row>
    <row r="8" spans="1:5" ht="87.75" customHeight="1">
      <c r="A8" s="807" t="s">
        <v>337</v>
      </c>
      <c r="B8" s="34" t="s">
        <v>338</v>
      </c>
      <c r="C8" s="375"/>
      <c r="D8" s="370"/>
      <c r="E8" s="370"/>
    </row>
    <row r="9" spans="1:5" ht="94.5" customHeight="1" thickBot="1">
      <c r="A9" s="808"/>
      <c r="B9" s="371" t="s">
        <v>339</v>
      </c>
      <c r="C9" s="375"/>
      <c r="D9" s="370"/>
      <c r="E9" s="370"/>
    </row>
    <row r="10" spans="1:5" ht="49.5" customHeight="1">
      <c r="A10" s="806" t="s">
        <v>341</v>
      </c>
      <c r="B10" s="806"/>
      <c r="C10" s="806"/>
      <c r="D10" s="806"/>
      <c r="E10" s="370"/>
    </row>
    <row r="11" spans="1:7" ht="18" customHeight="1">
      <c r="A11" s="370"/>
      <c r="B11" s="370"/>
      <c r="C11" s="370"/>
      <c r="D11" s="802"/>
      <c r="E11" s="803"/>
      <c r="F11" s="802"/>
      <c r="G11" s="803"/>
    </row>
    <row r="12" spans="4:7" ht="18" customHeight="1">
      <c r="D12" s="803"/>
      <c r="E12" s="803"/>
      <c r="F12" s="803"/>
      <c r="G12" s="803"/>
    </row>
    <row r="13" spans="4:7" ht="18" customHeight="1">
      <c r="D13" s="803"/>
      <c r="E13" s="803"/>
      <c r="F13" s="803"/>
      <c r="G13" s="803"/>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sheetData>
  <sheetProtection/>
  <mergeCells count="7">
    <mergeCell ref="A4:B4"/>
    <mergeCell ref="A10:D10"/>
    <mergeCell ref="A2:C2"/>
    <mergeCell ref="D11:E13"/>
    <mergeCell ref="F11:G13"/>
    <mergeCell ref="A8:A9"/>
    <mergeCell ref="A5:A7"/>
  </mergeCells>
  <dataValidations count="2">
    <dataValidation type="list" allowBlank="1" showInputMessage="1" showErrorMessage="1" sqref="C8:C9">
      <formula1>"1日,2日,3日,4日,5日,6日,　"</formula1>
    </dataValidation>
    <dataValidation type="list" allowBlank="1" showInputMessage="1" showErrorMessage="1" sqref="C5:C7">
      <formula1>"〇,　"</formula1>
    </dataValidation>
  </dataValidations>
  <printOptions/>
  <pageMargins left="0.984251968503937" right="0.15748031496062992" top="0.5511811023622047" bottom="0.35433070866141736" header="0.1968503937007874" footer="0.11811023622047245"/>
  <pageSetup fitToHeight="0" fitToWidth="1" horizontalDpi="600" verticalDpi="600" orientation="portrait" paperSize="9" scale="94" r:id="rId1"/>
  <headerFooter alignWithMargins="0">
    <oddHeader>&amp;R&amp;16審査表B</oddHeader>
  </headerFooter>
</worksheet>
</file>

<file path=xl/worksheets/sheet2.xml><?xml version="1.0" encoding="utf-8"?>
<worksheet xmlns="http://schemas.openxmlformats.org/spreadsheetml/2006/main" xmlns:r="http://schemas.openxmlformats.org/officeDocument/2006/relationships">
  <sheetPr>
    <tabColor rgb="FF00B0F0"/>
  </sheetPr>
  <dimension ref="B1:M28"/>
  <sheetViews>
    <sheetView zoomScaleSheetLayoutView="100" workbookViewId="0" topLeftCell="A1">
      <selection activeCell="A1" sqref="A1"/>
    </sheetView>
  </sheetViews>
  <sheetFormatPr defaultColWidth="9.00390625" defaultRowHeight="13.5"/>
  <cols>
    <col min="1" max="1" width="4.625" style="45" customWidth="1"/>
    <col min="2" max="3" width="9.75390625" style="45" customWidth="1"/>
    <col min="4" max="5" width="9.00390625" style="45" customWidth="1"/>
    <col min="6" max="6" width="11.25390625" style="45" customWidth="1"/>
    <col min="7" max="8" width="9.00390625" style="45" customWidth="1"/>
    <col min="9" max="9" width="9.875" style="45" customWidth="1"/>
    <col min="10" max="10" width="3.75390625" style="45" customWidth="1"/>
    <col min="11" max="11" width="9.00390625" style="45" customWidth="1"/>
    <col min="12" max="12" width="10.00390625" style="45" customWidth="1"/>
    <col min="13" max="13" width="7.50390625" style="45" customWidth="1"/>
    <col min="14" max="16" width="9.00390625" style="45" customWidth="1"/>
    <col min="17" max="17" width="14.625" style="45" customWidth="1"/>
    <col min="18" max="16384" width="9.00390625" style="45" customWidth="1"/>
  </cols>
  <sheetData>
    <row r="1" spans="3:10" ht="24.75" customHeight="1">
      <c r="C1" s="87"/>
      <c r="D1" s="87"/>
      <c r="E1" s="87"/>
      <c r="G1" s="492" t="str">
        <f>'１職員配置・園舎・園庭・設備'!L1</f>
        <v>（施設名（仮称））</v>
      </c>
      <c r="H1" s="492"/>
      <c r="I1" s="492"/>
      <c r="J1" s="492"/>
    </row>
    <row r="2" spans="2:11" ht="22.5" customHeight="1">
      <c r="B2" s="45" t="s">
        <v>246</v>
      </c>
      <c r="I2" s="59"/>
      <c r="J2" s="59"/>
      <c r="K2" s="65"/>
    </row>
    <row r="3" spans="2:9" ht="33.75" customHeight="1">
      <c r="B3" s="50" t="s">
        <v>83</v>
      </c>
      <c r="C3" s="499" t="s">
        <v>247</v>
      </c>
      <c r="D3" s="500"/>
      <c r="E3" s="500"/>
      <c r="F3" s="160" t="s">
        <v>155</v>
      </c>
      <c r="G3" s="499" t="s">
        <v>253</v>
      </c>
      <c r="H3" s="501"/>
      <c r="I3" s="66"/>
    </row>
    <row r="4" spans="2:9" ht="24" customHeight="1">
      <c r="B4" s="56">
        <v>1</v>
      </c>
      <c r="C4" s="494"/>
      <c r="D4" s="495"/>
      <c r="E4" s="495"/>
      <c r="F4" s="162"/>
      <c r="G4" s="496"/>
      <c r="H4" s="497"/>
      <c r="I4" s="67"/>
    </row>
    <row r="5" spans="2:9" ht="24" customHeight="1">
      <c r="B5" s="56">
        <v>2</v>
      </c>
      <c r="C5" s="494"/>
      <c r="D5" s="495"/>
      <c r="E5" s="495"/>
      <c r="F5" s="162"/>
      <c r="G5" s="496"/>
      <c r="H5" s="497"/>
      <c r="I5" s="67"/>
    </row>
    <row r="6" spans="2:9" ht="24" customHeight="1">
      <c r="B6" s="56">
        <v>3</v>
      </c>
      <c r="C6" s="494"/>
      <c r="D6" s="495"/>
      <c r="E6" s="495"/>
      <c r="F6" s="162"/>
      <c r="G6" s="496"/>
      <c r="H6" s="497"/>
      <c r="I6" s="67"/>
    </row>
    <row r="7" spans="2:9" ht="24" customHeight="1">
      <c r="B7" s="56">
        <v>4</v>
      </c>
      <c r="C7" s="494"/>
      <c r="D7" s="495"/>
      <c r="E7" s="495"/>
      <c r="F7" s="162"/>
      <c r="G7" s="496"/>
      <c r="H7" s="497"/>
      <c r="I7" s="67"/>
    </row>
    <row r="8" spans="2:9" ht="24" customHeight="1">
      <c r="B8" s="56">
        <v>5</v>
      </c>
      <c r="C8" s="494"/>
      <c r="D8" s="495"/>
      <c r="E8" s="495"/>
      <c r="F8" s="162"/>
      <c r="G8" s="496"/>
      <c r="H8" s="497"/>
      <c r="I8" s="67"/>
    </row>
    <row r="9" spans="2:9" ht="24" customHeight="1">
      <c r="B9" s="56">
        <v>6</v>
      </c>
      <c r="C9" s="494"/>
      <c r="D9" s="495"/>
      <c r="E9" s="495"/>
      <c r="F9" s="162"/>
      <c r="G9" s="496"/>
      <c r="H9" s="497"/>
      <c r="I9" s="67"/>
    </row>
    <row r="10" spans="2:9" ht="24" customHeight="1">
      <c r="B10" s="56">
        <v>7</v>
      </c>
      <c r="C10" s="494"/>
      <c r="D10" s="495"/>
      <c r="E10" s="495"/>
      <c r="F10" s="162"/>
      <c r="G10" s="496"/>
      <c r="H10" s="497"/>
      <c r="I10" s="67"/>
    </row>
    <row r="11" spans="2:9" ht="24" customHeight="1">
      <c r="B11" s="56">
        <v>8</v>
      </c>
      <c r="C11" s="494"/>
      <c r="D11" s="495"/>
      <c r="E11" s="495"/>
      <c r="F11" s="162"/>
      <c r="G11" s="496"/>
      <c r="H11" s="497"/>
      <c r="I11" s="67"/>
    </row>
    <row r="12" spans="2:9" ht="24" customHeight="1">
      <c r="B12" s="50">
        <v>9</v>
      </c>
      <c r="C12" s="494"/>
      <c r="D12" s="495"/>
      <c r="E12" s="495"/>
      <c r="F12" s="162"/>
      <c r="G12" s="496"/>
      <c r="H12" s="497"/>
      <c r="I12" s="67"/>
    </row>
    <row r="13" spans="2:9" ht="24" customHeight="1">
      <c r="B13" s="50">
        <v>10</v>
      </c>
      <c r="C13" s="494"/>
      <c r="D13" s="495"/>
      <c r="E13" s="498"/>
      <c r="F13" s="162"/>
      <c r="G13" s="496"/>
      <c r="H13" s="497"/>
      <c r="I13" s="67"/>
    </row>
    <row r="14" spans="2:9" ht="24" customHeight="1">
      <c r="B14" s="50">
        <v>11</v>
      </c>
      <c r="C14" s="494"/>
      <c r="D14" s="495"/>
      <c r="E14" s="498"/>
      <c r="F14" s="162"/>
      <c r="G14" s="496"/>
      <c r="H14" s="497"/>
      <c r="I14" s="67"/>
    </row>
    <row r="15" ht="24" customHeight="1"/>
    <row r="16" spans="2:13" s="268" customFormat="1" ht="15" customHeight="1">
      <c r="B16" s="54" t="s">
        <v>251</v>
      </c>
      <c r="I16" s="269"/>
      <c r="J16" s="269"/>
      <c r="K16" s="269"/>
      <c r="L16" s="269"/>
      <c r="M16" s="269"/>
    </row>
    <row r="17" spans="2:13" s="268" customFormat="1" ht="15" customHeight="1">
      <c r="B17" s="54" t="s">
        <v>359</v>
      </c>
      <c r="I17" s="269"/>
      <c r="J17" s="269"/>
      <c r="K17" s="269"/>
      <c r="L17" s="269"/>
      <c r="M17" s="269"/>
    </row>
    <row r="18" spans="2:13" s="268" customFormat="1" ht="15" customHeight="1">
      <c r="B18" s="54" t="s">
        <v>360</v>
      </c>
      <c r="I18" s="269"/>
      <c r="J18" s="269"/>
      <c r="K18" s="269"/>
      <c r="L18" s="269"/>
      <c r="M18" s="269"/>
    </row>
    <row r="19" spans="2:13" s="268" customFormat="1" ht="15" customHeight="1">
      <c r="B19" s="54" t="s">
        <v>254</v>
      </c>
      <c r="I19" s="269"/>
      <c r="J19" s="269"/>
      <c r="K19" s="269"/>
      <c r="L19" s="269"/>
      <c r="M19" s="269"/>
    </row>
    <row r="20" spans="2:13" s="268" customFormat="1" ht="15" customHeight="1">
      <c r="B20" s="54" t="s">
        <v>274</v>
      </c>
      <c r="I20" s="269"/>
      <c r="J20" s="493"/>
      <c r="K20" s="493"/>
      <c r="L20" s="269"/>
      <c r="M20" s="269"/>
    </row>
    <row r="21" spans="2:13" s="268" customFormat="1" ht="15" customHeight="1">
      <c r="B21" s="54" t="s">
        <v>252</v>
      </c>
      <c r="I21" s="269"/>
      <c r="J21" s="493"/>
      <c r="K21" s="493"/>
      <c r="L21" s="269"/>
      <c r="M21" s="269"/>
    </row>
    <row r="22" spans="2:13" s="268" customFormat="1" ht="15" customHeight="1">
      <c r="B22" s="54" t="s">
        <v>255</v>
      </c>
      <c r="C22" s="269"/>
      <c r="D22" s="269"/>
      <c r="E22" s="269"/>
      <c r="F22" s="269"/>
      <c r="G22" s="269"/>
      <c r="H22" s="269"/>
      <c r="I22" s="269"/>
      <c r="J22" s="493"/>
      <c r="K22" s="493"/>
      <c r="L22" s="269"/>
      <c r="M22" s="269"/>
    </row>
    <row r="23" spans="2:13" s="268" customFormat="1" ht="15" customHeight="1">
      <c r="B23" s="54" t="s">
        <v>361</v>
      </c>
      <c r="C23" s="269"/>
      <c r="D23" s="269"/>
      <c r="E23" s="269"/>
      <c r="F23" s="269"/>
      <c r="G23" s="269"/>
      <c r="H23" s="269"/>
      <c r="I23" s="269"/>
      <c r="J23" s="69"/>
      <c r="K23" s="69"/>
      <c r="L23" s="269"/>
      <c r="M23" s="269"/>
    </row>
    <row r="24" spans="2:13" s="268" customFormat="1" ht="15" customHeight="1">
      <c r="B24" s="54" t="s">
        <v>256</v>
      </c>
      <c r="C24" s="269"/>
      <c r="D24" s="269"/>
      <c r="E24" s="269"/>
      <c r="F24" s="269"/>
      <c r="G24" s="269"/>
      <c r="H24" s="269"/>
      <c r="I24" s="269"/>
      <c r="J24" s="493"/>
      <c r="K24" s="493"/>
      <c r="L24" s="269"/>
      <c r="M24" s="269"/>
    </row>
    <row r="25" spans="2:13" ht="24" customHeight="1">
      <c r="B25" s="68"/>
      <c r="C25" s="68"/>
      <c r="D25" s="68"/>
      <c r="E25" s="68"/>
      <c r="F25" s="68"/>
      <c r="G25" s="68"/>
      <c r="H25" s="68"/>
      <c r="I25" s="68"/>
      <c r="J25" s="493"/>
      <c r="K25" s="493"/>
      <c r="L25" s="68"/>
      <c r="M25" s="68"/>
    </row>
    <row r="26" spans="2:13" ht="24" customHeight="1">
      <c r="B26" s="68"/>
      <c r="C26" s="68"/>
      <c r="D26" s="68"/>
      <c r="E26" s="68"/>
      <c r="F26" s="68"/>
      <c r="G26" s="68"/>
      <c r="H26" s="68"/>
      <c r="I26" s="68"/>
      <c r="J26" s="68"/>
      <c r="K26" s="68"/>
      <c r="L26" s="68"/>
      <c r="M26" s="68"/>
    </row>
    <row r="27" spans="2:13" ht="24" customHeight="1">
      <c r="B27" s="68"/>
      <c r="C27" s="68"/>
      <c r="D27" s="68"/>
      <c r="E27" s="68"/>
      <c r="F27" s="68"/>
      <c r="G27" s="68"/>
      <c r="H27" s="68"/>
      <c r="I27" s="68"/>
      <c r="J27" s="68"/>
      <c r="K27" s="68"/>
      <c r="L27" s="68"/>
      <c r="M27" s="68"/>
    </row>
    <row r="28" spans="2:13" ht="24" customHeight="1">
      <c r="B28" s="68"/>
      <c r="C28" s="68"/>
      <c r="D28" s="68"/>
      <c r="E28" s="68"/>
      <c r="F28" s="68"/>
      <c r="G28" s="68"/>
      <c r="H28" s="68"/>
      <c r="I28" s="68"/>
      <c r="J28" s="68"/>
      <c r="K28" s="68"/>
      <c r="L28" s="68"/>
      <c r="M28" s="68"/>
    </row>
    <row r="29" ht="15" customHeight="1"/>
    <row r="30" ht="15" customHeight="1"/>
    <row r="31" ht="15" customHeight="1"/>
    <row r="32" ht="15" customHeight="1"/>
    <row r="33" ht="15" customHeight="1"/>
    <row r="34" ht="15" customHeight="1"/>
    <row r="35" s="47" customFormat="1" ht="15" customHeight="1"/>
  </sheetData>
  <sheetProtection/>
  <mergeCells count="30">
    <mergeCell ref="J21:K21"/>
    <mergeCell ref="G12:H12"/>
    <mergeCell ref="G13:H13"/>
    <mergeCell ref="G14:H14"/>
    <mergeCell ref="C3:E3"/>
    <mergeCell ref="G3:H3"/>
    <mergeCell ref="C4:E4"/>
    <mergeCell ref="G4:H4"/>
    <mergeCell ref="C5:E5"/>
    <mergeCell ref="G5:H5"/>
    <mergeCell ref="J25:K25"/>
    <mergeCell ref="C11:E11"/>
    <mergeCell ref="G11:H11"/>
    <mergeCell ref="J20:K20"/>
    <mergeCell ref="J22:K22"/>
    <mergeCell ref="C6:E6"/>
    <mergeCell ref="G6:H6"/>
    <mergeCell ref="C7:E7"/>
    <mergeCell ref="G7:H7"/>
    <mergeCell ref="C8:E8"/>
    <mergeCell ref="G1:J1"/>
    <mergeCell ref="J24:K24"/>
    <mergeCell ref="C9:E9"/>
    <mergeCell ref="G9:H9"/>
    <mergeCell ref="C10:E10"/>
    <mergeCell ref="G10:H10"/>
    <mergeCell ref="G8:H8"/>
    <mergeCell ref="C12:E12"/>
    <mergeCell ref="C13:E13"/>
    <mergeCell ref="C14:E14"/>
  </mergeCells>
  <dataValidations count="1">
    <dataValidation allowBlank="1" showInputMessage="1" showErrorMessage="1" imeMode="hiragana" sqref="C4:H14"/>
  </dataValidations>
  <printOptions horizontalCentered="1"/>
  <pageMargins left="0.7874015748031497" right="0.1968503937007874" top="0.984251968503937" bottom="0.984251968503937" header="0.5905511811023623" footer="0.5118110236220472"/>
  <pageSetup fitToWidth="2" horizontalDpi="600" verticalDpi="600" orientation="portrait" paperSize="9" scale="110" r:id="rId1"/>
  <headerFooter alignWithMargins="0">
    <oddHeader>&amp;L様式第６－２号&amp;R&amp;16付表B</oddHeader>
  </headerFooter>
</worksheet>
</file>

<file path=xl/worksheets/sheet3.xml><?xml version="1.0" encoding="utf-8"?>
<worksheet xmlns="http://schemas.openxmlformats.org/spreadsheetml/2006/main" xmlns:r="http://schemas.openxmlformats.org/officeDocument/2006/relationships">
  <sheetPr>
    <tabColor rgb="FF00B0F0"/>
  </sheetPr>
  <dimension ref="B1:L70"/>
  <sheetViews>
    <sheetView zoomScaleSheetLayoutView="100" workbookViewId="0" topLeftCell="A1">
      <selection activeCell="A1" sqref="A1"/>
    </sheetView>
  </sheetViews>
  <sheetFormatPr defaultColWidth="9.00390625" defaultRowHeight="13.5"/>
  <cols>
    <col min="1" max="1" width="4.00390625" style="70" customWidth="1"/>
    <col min="2" max="2" width="5.50390625" style="70" bestFit="1" customWidth="1"/>
    <col min="3" max="3" width="12.25390625" style="70" customWidth="1"/>
    <col min="4" max="4" width="20.25390625" style="70" customWidth="1"/>
    <col min="5" max="6" width="10.50390625" style="70" customWidth="1"/>
    <col min="7" max="9" width="10.00390625" style="70" customWidth="1"/>
    <col min="10" max="10" width="12.00390625" style="70" customWidth="1"/>
    <col min="11" max="11" width="17.125" style="70" customWidth="1"/>
    <col min="12" max="12" width="3.75390625" style="70" customWidth="1"/>
    <col min="13" max="16384" width="9.00390625" style="70" customWidth="1"/>
  </cols>
  <sheetData>
    <row r="1" spans="2:12" s="45" customFormat="1" ht="24.75" customHeight="1">
      <c r="B1" s="71" t="s">
        <v>134</v>
      </c>
      <c r="C1" s="87"/>
      <c r="D1" s="87"/>
      <c r="G1" s="87"/>
      <c r="H1" s="492" t="str">
        <f>'１職員配置・園舎・園庭・設備'!L1</f>
        <v>（施設名（仮称））</v>
      </c>
      <c r="I1" s="492"/>
      <c r="J1" s="492"/>
      <c r="K1" s="492"/>
      <c r="L1" s="158"/>
    </row>
    <row r="3" spans="2:11" ht="57" customHeight="1">
      <c r="B3" s="208" t="s">
        <v>83</v>
      </c>
      <c r="C3" s="208" t="s">
        <v>153</v>
      </c>
      <c r="D3" s="208" t="s">
        <v>84</v>
      </c>
      <c r="E3" s="210" t="s">
        <v>248</v>
      </c>
      <c r="F3" s="210" t="s">
        <v>294</v>
      </c>
      <c r="G3" s="210" t="s">
        <v>244</v>
      </c>
      <c r="H3" s="210" t="s">
        <v>272</v>
      </c>
      <c r="I3" s="210" t="s">
        <v>271</v>
      </c>
      <c r="J3" s="210" t="s">
        <v>270</v>
      </c>
      <c r="K3" s="208" t="s">
        <v>85</v>
      </c>
    </row>
    <row r="4" spans="2:11" ht="31.5" customHeight="1">
      <c r="B4" s="208">
        <v>1</v>
      </c>
      <c r="C4" s="270" t="s">
        <v>264</v>
      </c>
      <c r="D4" s="270"/>
      <c r="E4" s="271"/>
      <c r="F4" s="271"/>
      <c r="G4" s="272"/>
      <c r="H4" s="272"/>
      <c r="I4" s="272"/>
      <c r="J4" s="272"/>
      <c r="K4" s="275"/>
    </row>
    <row r="5" spans="2:11" ht="31.5" customHeight="1">
      <c r="B5" s="208">
        <v>2</v>
      </c>
      <c r="C5" s="270" t="s">
        <v>266</v>
      </c>
      <c r="D5" s="270"/>
      <c r="E5" s="271"/>
      <c r="F5" s="271"/>
      <c r="G5" s="272"/>
      <c r="H5" s="272"/>
      <c r="I5" s="272"/>
      <c r="J5" s="272"/>
      <c r="K5" s="275"/>
    </row>
    <row r="6" spans="2:11" ht="31.5" customHeight="1">
      <c r="B6" s="208">
        <v>3</v>
      </c>
      <c r="C6" s="270" t="s">
        <v>265</v>
      </c>
      <c r="D6" s="270"/>
      <c r="E6" s="271"/>
      <c r="F6" s="271"/>
      <c r="G6" s="272"/>
      <c r="H6" s="272"/>
      <c r="I6" s="272"/>
      <c r="J6" s="272"/>
      <c r="K6" s="275"/>
    </row>
    <row r="7" spans="2:11" ht="31.5" customHeight="1">
      <c r="B7" s="208">
        <v>4</v>
      </c>
      <c r="C7" s="270"/>
      <c r="D7" s="270"/>
      <c r="E7" s="271"/>
      <c r="F7" s="271"/>
      <c r="G7" s="272"/>
      <c r="H7" s="272"/>
      <c r="I7" s="272"/>
      <c r="J7" s="272"/>
      <c r="K7" s="275"/>
    </row>
    <row r="8" spans="2:11" ht="31.5" customHeight="1">
      <c r="B8" s="208">
        <v>5</v>
      </c>
      <c r="C8" s="270"/>
      <c r="D8" s="270"/>
      <c r="E8" s="271"/>
      <c r="F8" s="271"/>
      <c r="G8" s="272"/>
      <c r="H8" s="272"/>
      <c r="I8" s="272"/>
      <c r="J8" s="272"/>
      <c r="K8" s="275"/>
    </row>
    <row r="9" spans="2:11" ht="31.5" customHeight="1">
      <c r="B9" s="208">
        <v>6</v>
      </c>
      <c r="C9" s="270"/>
      <c r="D9" s="270"/>
      <c r="E9" s="271"/>
      <c r="F9" s="271"/>
      <c r="G9" s="272"/>
      <c r="H9" s="272"/>
      <c r="I9" s="272"/>
      <c r="J9" s="272"/>
      <c r="K9" s="275"/>
    </row>
    <row r="10" spans="2:11" ht="31.5" customHeight="1">
      <c r="B10" s="208">
        <v>7</v>
      </c>
      <c r="C10" s="270"/>
      <c r="D10" s="270"/>
      <c r="E10" s="271"/>
      <c r="F10" s="271"/>
      <c r="G10" s="272"/>
      <c r="H10" s="272"/>
      <c r="I10" s="272"/>
      <c r="J10" s="272"/>
      <c r="K10" s="275"/>
    </row>
    <row r="11" spans="2:11" ht="31.5" customHeight="1">
      <c r="B11" s="208">
        <v>8</v>
      </c>
      <c r="C11" s="270"/>
      <c r="D11" s="270"/>
      <c r="E11" s="271"/>
      <c r="F11" s="271"/>
      <c r="G11" s="272"/>
      <c r="H11" s="272"/>
      <c r="I11" s="272"/>
      <c r="J11" s="272"/>
      <c r="K11" s="275"/>
    </row>
    <row r="12" spans="2:11" ht="31.5" customHeight="1">
      <c r="B12" s="208">
        <v>9</v>
      </c>
      <c r="C12" s="270"/>
      <c r="D12" s="270"/>
      <c r="E12" s="271"/>
      <c r="F12" s="271"/>
      <c r="G12" s="272"/>
      <c r="H12" s="272"/>
      <c r="I12" s="272"/>
      <c r="J12" s="272"/>
      <c r="K12" s="275"/>
    </row>
    <row r="13" spans="2:11" ht="31.5" customHeight="1">
      <c r="B13" s="208">
        <v>10</v>
      </c>
      <c r="C13" s="270"/>
      <c r="D13" s="270"/>
      <c r="E13" s="271"/>
      <c r="F13" s="271"/>
      <c r="G13" s="272"/>
      <c r="H13" s="272"/>
      <c r="I13" s="272"/>
      <c r="J13" s="272"/>
      <c r="K13" s="275"/>
    </row>
    <row r="14" spans="2:11" ht="31.5" customHeight="1">
      <c r="B14" s="208">
        <v>11</v>
      </c>
      <c r="C14" s="270"/>
      <c r="D14" s="270"/>
      <c r="E14" s="271"/>
      <c r="F14" s="271"/>
      <c r="G14" s="272"/>
      <c r="H14" s="272"/>
      <c r="I14" s="272"/>
      <c r="J14" s="272"/>
      <c r="K14" s="275"/>
    </row>
    <row r="15" spans="2:11" ht="31.5" customHeight="1">
      <c r="B15" s="208">
        <v>12</v>
      </c>
      <c r="C15" s="270"/>
      <c r="D15" s="270"/>
      <c r="E15" s="271"/>
      <c r="F15" s="271"/>
      <c r="G15" s="272"/>
      <c r="H15" s="272"/>
      <c r="I15" s="272"/>
      <c r="J15" s="272"/>
      <c r="K15" s="275"/>
    </row>
    <row r="16" spans="2:11" ht="31.5" customHeight="1">
      <c r="B16" s="208">
        <v>13</v>
      </c>
      <c r="C16" s="270"/>
      <c r="D16" s="270"/>
      <c r="E16" s="271"/>
      <c r="F16" s="271"/>
      <c r="G16" s="272"/>
      <c r="H16" s="272"/>
      <c r="I16" s="272"/>
      <c r="J16" s="272"/>
      <c r="K16" s="275"/>
    </row>
    <row r="17" spans="2:11" ht="31.5" customHeight="1">
      <c r="B17" s="208">
        <v>14</v>
      </c>
      <c r="C17" s="270"/>
      <c r="D17" s="270"/>
      <c r="E17" s="271"/>
      <c r="F17" s="271"/>
      <c r="G17" s="272"/>
      <c r="H17" s="272"/>
      <c r="I17" s="272"/>
      <c r="J17" s="272"/>
      <c r="K17" s="275"/>
    </row>
    <row r="18" spans="2:11" ht="31.5" customHeight="1">
      <c r="B18" s="208">
        <v>15</v>
      </c>
      <c r="C18" s="270"/>
      <c r="D18" s="270"/>
      <c r="E18" s="271"/>
      <c r="F18" s="271"/>
      <c r="G18" s="272"/>
      <c r="H18" s="272"/>
      <c r="I18" s="272"/>
      <c r="J18" s="272"/>
      <c r="K18" s="275"/>
    </row>
    <row r="19" spans="2:11" ht="31.5" customHeight="1">
      <c r="B19" s="208">
        <v>16</v>
      </c>
      <c r="C19" s="270"/>
      <c r="D19" s="270"/>
      <c r="E19" s="271"/>
      <c r="F19" s="271"/>
      <c r="G19" s="272"/>
      <c r="H19" s="272"/>
      <c r="I19" s="272"/>
      <c r="J19" s="272"/>
      <c r="K19" s="275"/>
    </row>
    <row r="20" spans="2:11" ht="31.5" customHeight="1">
      <c r="B20" s="208">
        <v>17</v>
      </c>
      <c r="C20" s="270"/>
      <c r="D20" s="270"/>
      <c r="E20" s="271"/>
      <c r="F20" s="271"/>
      <c r="G20" s="272"/>
      <c r="H20" s="272"/>
      <c r="I20" s="272"/>
      <c r="J20" s="272"/>
      <c r="K20" s="275"/>
    </row>
    <row r="21" spans="2:11" ht="31.5" customHeight="1">
      <c r="B21" s="208">
        <v>18</v>
      </c>
      <c r="C21" s="270"/>
      <c r="D21" s="270"/>
      <c r="E21" s="271"/>
      <c r="F21" s="271"/>
      <c r="G21" s="272"/>
      <c r="H21" s="272"/>
      <c r="I21" s="272"/>
      <c r="J21" s="272"/>
      <c r="K21" s="275"/>
    </row>
    <row r="22" spans="2:11" ht="31.5" customHeight="1">
      <c r="B22" s="208">
        <v>19</v>
      </c>
      <c r="C22" s="270"/>
      <c r="D22" s="270"/>
      <c r="E22" s="271"/>
      <c r="F22" s="271"/>
      <c r="G22" s="272"/>
      <c r="H22" s="272"/>
      <c r="I22" s="272"/>
      <c r="J22" s="272"/>
      <c r="K22" s="275"/>
    </row>
    <row r="23" spans="2:11" ht="31.5" customHeight="1">
      <c r="B23" s="208">
        <v>20</v>
      </c>
      <c r="C23" s="270"/>
      <c r="D23" s="270"/>
      <c r="E23" s="271"/>
      <c r="F23" s="271"/>
      <c r="G23" s="272"/>
      <c r="H23" s="272"/>
      <c r="I23" s="272"/>
      <c r="J23" s="272"/>
      <c r="K23" s="275"/>
    </row>
    <row r="24" spans="2:11" ht="31.5" customHeight="1">
      <c r="B24" s="208">
        <v>21</v>
      </c>
      <c r="C24" s="270"/>
      <c r="D24" s="270"/>
      <c r="E24" s="271"/>
      <c r="F24" s="271"/>
      <c r="G24" s="272"/>
      <c r="H24" s="272"/>
      <c r="I24" s="272"/>
      <c r="J24" s="272"/>
      <c r="K24" s="275"/>
    </row>
    <row r="25" spans="2:11" ht="31.5" customHeight="1">
      <c r="B25" s="208">
        <v>22</v>
      </c>
      <c r="C25" s="270"/>
      <c r="D25" s="270"/>
      <c r="E25" s="271"/>
      <c r="F25" s="271"/>
      <c r="G25" s="272"/>
      <c r="H25" s="272"/>
      <c r="I25" s="272"/>
      <c r="J25" s="272"/>
      <c r="K25" s="275"/>
    </row>
    <row r="26" spans="2:11" ht="31.5" customHeight="1">
      <c r="B26" s="208">
        <v>23</v>
      </c>
      <c r="C26" s="270"/>
      <c r="D26" s="270"/>
      <c r="E26" s="271"/>
      <c r="F26" s="271"/>
      <c r="G26" s="272"/>
      <c r="H26" s="272"/>
      <c r="I26" s="272"/>
      <c r="J26" s="272"/>
      <c r="K26" s="275"/>
    </row>
    <row r="27" spans="2:11" ht="31.5" customHeight="1">
      <c r="B27" s="208">
        <v>24</v>
      </c>
      <c r="C27" s="270"/>
      <c r="D27" s="270"/>
      <c r="E27" s="271"/>
      <c r="F27" s="271"/>
      <c r="G27" s="272"/>
      <c r="H27" s="272"/>
      <c r="I27" s="272"/>
      <c r="J27" s="272"/>
      <c r="K27" s="275"/>
    </row>
    <row r="28" spans="2:11" ht="31.5" customHeight="1">
      <c r="B28" s="208">
        <v>25</v>
      </c>
      <c r="C28" s="270"/>
      <c r="D28" s="270"/>
      <c r="E28" s="271"/>
      <c r="F28" s="271"/>
      <c r="G28" s="272"/>
      <c r="H28" s="272"/>
      <c r="I28" s="272"/>
      <c r="J28" s="272"/>
      <c r="K28" s="275"/>
    </row>
    <row r="29" spans="2:11" ht="31.5" customHeight="1">
      <c r="B29" s="208">
        <v>26</v>
      </c>
      <c r="C29" s="270"/>
      <c r="D29" s="270"/>
      <c r="E29" s="271"/>
      <c r="F29" s="271"/>
      <c r="G29" s="272"/>
      <c r="H29" s="272"/>
      <c r="I29" s="272"/>
      <c r="J29" s="272"/>
      <c r="K29" s="275"/>
    </row>
    <row r="30" spans="2:11" ht="31.5" customHeight="1">
      <c r="B30" s="208">
        <v>27</v>
      </c>
      <c r="C30" s="270"/>
      <c r="D30" s="270"/>
      <c r="E30" s="271"/>
      <c r="F30" s="271"/>
      <c r="G30" s="272"/>
      <c r="H30" s="272"/>
      <c r="I30" s="272"/>
      <c r="J30" s="272"/>
      <c r="K30" s="275"/>
    </row>
    <row r="31" spans="2:11" ht="31.5" customHeight="1">
      <c r="B31" s="208">
        <v>28</v>
      </c>
      <c r="C31" s="270"/>
      <c r="D31" s="270"/>
      <c r="E31" s="271"/>
      <c r="F31" s="271"/>
      <c r="G31" s="272"/>
      <c r="H31" s="272"/>
      <c r="I31" s="272"/>
      <c r="J31" s="272"/>
      <c r="K31" s="275"/>
    </row>
    <row r="32" spans="2:11" ht="31.5" customHeight="1">
      <c r="B32" s="208">
        <v>29</v>
      </c>
      <c r="C32" s="270"/>
      <c r="D32" s="270"/>
      <c r="E32" s="271"/>
      <c r="F32" s="271"/>
      <c r="G32" s="272"/>
      <c r="H32" s="272"/>
      <c r="I32" s="272"/>
      <c r="J32" s="272"/>
      <c r="K32" s="275"/>
    </row>
    <row r="33" spans="2:11" ht="31.5" customHeight="1">
      <c r="B33" s="208">
        <v>30</v>
      </c>
      <c r="C33" s="270"/>
      <c r="D33" s="270"/>
      <c r="E33" s="271"/>
      <c r="F33" s="271"/>
      <c r="G33" s="272"/>
      <c r="H33" s="272"/>
      <c r="I33" s="272"/>
      <c r="J33" s="272"/>
      <c r="K33" s="275"/>
    </row>
    <row r="34" spans="2:11" ht="31.5" customHeight="1">
      <c r="B34" s="208">
        <v>31</v>
      </c>
      <c r="C34" s="270"/>
      <c r="D34" s="270"/>
      <c r="E34" s="271"/>
      <c r="F34" s="271"/>
      <c r="G34" s="272"/>
      <c r="H34" s="272"/>
      <c r="I34" s="272"/>
      <c r="J34" s="272"/>
      <c r="K34" s="275"/>
    </row>
    <row r="35" spans="2:11" ht="31.5" customHeight="1">
      <c r="B35" s="208">
        <v>32</v>
      </c>
      <c r="C35" s="270"/>
      <c r="D35" s="270"/>
      <c r="E35" s="271"/>
      <c r="F35" s="271"/>
      <c r="G35" s="272"/>
      <c r="H35" s="272"/>
      <c r="I35" s="272"/>
      <c r="J35" s="272"/>
      <c r="K35" s="275"/>
    </row>
    <row r="36" spans="2:11" ht="31.5" customHeight="1">
      <c r="B36" s="208">
        <v>33</v>
      </c>
      <c r="C36" s="270"/>
      <c r="D36" s="270"/>
      <c r="E36" s="271"/>
      <c r="F36" s="271"/>
      <c r="G36" s="272"/>
      <c r="H36" s="272"/>
      <c r="I36" s="272"/>
      <c r="J36" s="272"/>
      <c r="K36" s="275"/>
    </row>
    <row r="37" spans="2:11" ht="31.5" customHeight="1">
      <c r="B37" s="208">
        <v>34</v>
      </c>
      <c r="C37" s="270"/>
      <c r="D37" s="270"/>
      <c r="E37" s="271"/>
      <c r="F37" s="271"/>
      <c r="G37" s="272"/>
      <c r="H37" s="272"/>
      <c r="I37" s="272"/>
      <c r="J37" s="272"/>
      <c r="K37" s="275"/>
    </row>
    <row r="38" spans="2:11" ht="31.5" customHeight="1">
      <c r="B38" s="208">
        <v>35</v>
      </c>
      <c r="C38" s="270"/>
      <c r="D38" s="270"/>
      <c r="E38" s="271"/>
      <c r="F38" s="271"/>
      <c r="G38" s="272"/>
      <c r="H38" s="272"/>
      <c r="I38" s="272"/>
      <c r="J38" s="272"/>
      <c r="K38" s="275"/>
    </row>
    <row r="39" spans="2:11" ht="31.5" customHeight="1">
      <c r="B39" s="208">
        <v>36</v>
      </c>
      <c r="C39" s="270"/>
      <c r="D39" s="270"/>
      <c r="E39" s="271"/>
      <c r="F39" s="271"/>
      <c r="G39" s="272"/>
      <c r="H39" s="272"/>
      <c r="I39" s="272"/>
      <c r="J39" s="272"/>
      <c r="K39" s="275"/>
    </row>
    <row r="40" spans="2:11" ht="31.5" customHeight="1">
      <c r="B40" s="208">
        <v>37</v>
      </c>
      <c r="C40" s="270"/>
      <c r="D40" s="270"/>
      <c r="E40" s="271"/>
      <c r="F40" s="271"/>
      <c r="G40" s="272"/>
      <c r="H40" s="272"/>
      <c r="I40" s="272"/>
      <c r="J40" s="272"/>
      <c r="K40" s="275"/>
    </row>
    <row r="41" spans="2:11" ht="31.5" customHeight="1">
      <c r="B41" s="208">
        <v>38</v>
      </c>
      <c r="C41" s="270" t="s">
        <v>268</v>
      </c>
      <c r="D41" s="270"/>
      <c r="E41" s="271"/>
      <c r="F41" s="271"/>
      <c r="G41" s="272"/>
      <c r="H41" s="272"/>
      <c r="I41" s="272"/>
      <c r="J41" s="272"/>
      <c r="K41" s="275"/>
    </row>
    <row r="42" spans="2:11" ht="31.5" customHeight="1">
      <c r="B42" s="208">
        <v>39</v>
      </c>
      <c r="C42" s="270" t="s">
        <v>267</v>
      </c>
      <c r="D42" s="270"/>
      <c r="E42" s="271"/>
      <c r="F42" s="271"/>
      <c r="G42" s="272"/>
      <c r="H42" s="272"/>
      <c r="I42" s="272"/>
      <c r="J42" s="272"/>
      <c r="K42" s="275"/>
    </row>
    <row r="43" spans="2:11" ht="31.5" customHeight="1">
      <c r="B43" s="208">
        <v>40</v>
      </c>
      <c r="C43" s="270" t="s">
        <v>269</v>
      </c>
      <c r="D43" s="270"/>
      <c r="E43" s="271"/>
      <c r="F43" s="271"/>
      <c r="G43" s="272"/>
      <c r="H43" s="272"/>
      <c r="I43" s="272"/>
      <c r="J43" s="272"/>
      <c r="K43" s="275"/>
    </row>
    <row r="45" ht="15" customHeight="1">
      <c r="B45" s="70" t="s">
        <v>245</v>
      </c>
    </row>
    <row r="46" ht="15" customHeight="1">
      <c r="B46" s="70" t="s">
        <v>357</v>
      </c>
    </row>
    <row r="47" ht="15" customHeight="1">
      <c r="B47" s="70" t="s">
        <v>157</v>
      </c>
    </row>
    <row r="48" ht="15" customHeight="1">
      <c r="B48" s="70" t="s">
        <v>242</v>
      </c>
    </row>
    <row r="49" ht="15" customHeight="1">
      <c r="B49" s="70" t="s">
        <v>249</v>
      </c>
    </row>
    <row r="50" spans="2:11" ht="43.5" customHeight="1">
      <c r="B50" s="502" t="s">
        <v>358</v>
      </c>
      <c r="C50" s="502"/>
      <c r="D50" s="502"/>
      <c r="E50" s="502"/>
      <c r="F50" s="502"/>
      <c r="G50" s="502"/>
      <c r="H50" s="502"/>
      <c r="I50" s="502"/>
      <c r="J50" s="502"/>
      <c r="K50" s="502"/>
    </row>
    <row r="51" spans="2:11" ht="15" customHeight="1">
      <c r="B51" s="70" t="s">
        <v>299</v>
      </c>
      <c r="C51" s="279"/>
      <c r="D51" s="279"/>
      <c r="E51" s="279"/>
      <c r="F51" s="279"/>
      <c r="G51" s="279"/>
      <c r="H51" s="279"/>
      <c r="I51" s="279"/>
      <c r="J51" s="279"/>
      <c r="K51" s="279"/>
    </row>
    <row r="52" spans="2:11" ht="15" customHeight="1">
      <c r="B52" s="70" t="s">
        <v>302</v>
      </c>
      <c r="C52" s="279"/>
      <c r="D52" s="279"/>
      <c r="E52" s="279"/>
      <c r="F52" s="279"/>
      <c r="G52" s="279"/>
      <c r="H52" s="279"/>
      <c r="I52" s="279"/>
      <c r="J52" s="279"/>
      <c r="K52" s="279"/>
    </row>
    <row r="53" spans="2:11" ht="15" customHeight="1">
      <c r="B53" s="70" t="s">
        <v>300</v>
      </c>
      <c r="C53" s="279"/>
      <c r="D53" s="279"/>
      <c r="E53" s="279"/>
      <c r="F53" s="279"/>
      <c r="G53" s="279"/>
      <c r="H53" s="279"/>
      <c r="I53" s="279"/>
      <c r="J53" s="279"/>
      <c r="K53" s="279"/>
    </row>
    <row r="54" spans="2:11" ht="15" customHeight="1">
      <c r="B54" s="70" t="s">
        <v>331</v>
      </c>
      <c r="C54" s="279"/>
      <c r="D54" s="279"/>
      <c r="E54" s="279"/>
      <c r="F54" s="279"/>
      <c r="G54" s="279"/>
      <c r="H54" s="279"/>
      <c r="I54" s="279"/>
      <c r="J54" s="279"/>
      <c r="K54" s="279"/>
    </row>
    <row r="55" spans="2:11" ht="15" customHeight="1">
      <c r="B55" s="70" t="s">
        <v>301</v>
      </c>
      <c r="C55" s="279"/>
      <c r="D55" s="279"/>
      <c r="E55" s="279"/>
      <c r="F55" s="279"/>
      <c r="G55" s="279"/>
      <c r="H55" s="279"/>
      <c r="I55" s="279"/>
      <c r="J55" s="279"/>
      <c r="K55" s="279"/>
    </row>
    <row r="56" ht="15" customHeight="1">
      <c r="B56" s="70" t="s">
        <v>297</v>
      </c>
    </row>
    <row r="57" ht="15" customHeight="1">
      <c r="B57" s="70" t="s">
        <v>250</v>
      </c>
    </row>
    <row r="58" ht="15" customHeight="1">
      <c r="B58" s="70" t="s">
        <v>298</v>
      </c>
    </row>
    <row r="59" ht="15" customHeight="1">
      <c r="B59" s="70" t="s">
        <v>263</v>
      </c>
    </row>
    <row r="60" ht="15" customHeight="1">
      <c r="B60" s="70" t="s">
        <v>156</v>
      </c>
    </row>
    <row r="61" ht="15" customHeight="1"/>
    <row r="62" ht="15" customHeight="1">
      <c r="B62" s="70" t="s">
        <v>86</v>
      </c>
    </row>
    <row r="63" spans="2:11" ht="57" customHeight="1">
      <c r="B63" s="208" t="s">
        <v>83</v>
      </c>
      <c r="C63" s="208" t="s">
        <v>153</v>
      </c>
      <c r="D63" s="208" t="s">
        <v>84</v>
      </c>
      <c r="E63" s="210" t="s">
        <v>248</v>
      </c>
      <c r="F63" s="210" t="s">
        <v>294</v>
      </c>
      <c r="G63" s="210" t="s">
        <v>244</v>
      </c>
      <c r="H63" s="210" t="s">
        <v>243</v>
      </c>
      <c r="I63" s="210" t="s">
        <v>271</v>
      </c>
      <c r="J63" s="210" t="s">
        <v>270</v>
      </c>
      <c r="K63" s="208" t="s">
        <v>85</v>
      </c>
    </row>
    <row r="64" spans="2:11" ht="32.25" customHeight="1">
      <c r="B64" s="208">
        <v>1</v>
      </c>
      <c r="C64" s="209" t="s">
        <v>258</v>
      </c>
      <c r="D64" s="210" t="s">
        <v>143</v>
      </c>
      <c r="E64" s="210" t="s">
        <v>87</v>
      </c>
      <c r="F64" s="210" t="s">
        <v>295</v>
      </c>
      <c r="G64" s="212">
        <v>29312</v>
      </c>
      <c r="H64" s="212"/>
      <c r="I64" s="212"/>
      <c r="J64" s="274" t="s">
        <v>273</v>
      </c>
      <c r="K64" s="273"/>
    </row>
    <row r="65" spans="2:11" ht="32.25" customHeight="1">
      <c r="B65" s="208">
        <v>2</v>
      </c>
      <c r="C65" s="209" t="s">
        <v>102</v>
      </c>
      <c r="D65" s="210" t="s">
        <v>144</v>
      </c>
      <c r="E65" s="210" t="s">
        <v>87</v>
      </c>
      <c r="F65" s="210" t="s">
        <v>295</v>
      </c>
      <c r="G65" s="212">
        <v>32234</v>
      </c>
      <c r="H65" s="212">
        <v>32221</v>
      </c>
      <c r="I65" s="212" t="s">
        <v>257</v>
      </c>
      <c r="J65" s="212"/>
      <c r="K65" s="273" t="s">
        <v>211</v>
      </c>
    </row>
    <row r="66" spans="2:11" ht="32.25" customHeight="1">
      <c r="B66" s="208">
        <v>3</v>
      </c>
      <c r="C66" s="209" t="s">
        <v>102</v>
      </c>
      <c r="D66" s="210" t="s">
        <v>144</v>
      </c>
      <c r="E66" s="210" t="s">
        <v>87</v>
      </c>
      <c r="F66" s="210" t="s">
        <v>295</v>
      </c>
      <c r="G66" s="212">
        <v>34800</v>
      </c>
      <c r="H66" s="212" t="s">
        <v>257</v>
      </c>
      <c r="I66" s="212">
        <v>34789</v>
      </c>
      <c r="J66" s="212"/>
      <c r="K66" s="273" t="s">
        <v>261</v>
      </c>
    </row>
    <row r="67" spans="2:11" ht="32.25" customHeight="1">
      <c r="B67" s="208">
        <v>4</v>
      </c>
      <c r="C67" s="209" t="s">
        <v>259</v>
      </c>
      <c r="D67" s="210" t="s">
        <v>144</v>
      </c>
      <c r="E67" s="210" t="s">
        <v>151</v>
      </c>
      <c r="F67" s="210" t="s">
        <v>295</v>
      </c>
      <c r="G67" s="212">
        <v>41913</v>
      </c>
      <c r="H67" s="212"/>
      <c r="I67" s="212"/>
      <c r="J67" s="212" t="s">
        <v>260</v>
      </c>
      <c r="K67" s="273"/>
    </row>
    <row r="68" spans="2:11" ht="32.25" customHeight="1">
      <c r="B68" s="208">
        <v>5</v>
      </c>
      <c r="C68" s="209" t="s">
        <v>139</v>
      </c>
      <c r="D68" s="210" t="s">
        <v>145</v>
      </c>
      <c r="E68" s="211" t="s">
        <v>88</v>
      </c>
      <c r="F68" s="211" t="s">
        <v>296</v>
      </c>
      <c r="G68" s="212">
        <v>42095</v>
      </c>
      <c r="H68" s="212"/>
      <c r="I68" s="212"/>
      <c r="J68" s="212" t="s">
        <v>141</v>
      </c>
      <c r="K68" s="211" t="s">
        <v>146</v>
      </c>
    </row>
    <row r="69" spans="2:11" ht="32.25" customHeight="1">
      <c r="B69" s="208">
        <v>6</v>
      </c>
      <c r="C69" s="209" t="s">
        <v>138</v>
      </c>
      <c r="D69" s="210" t="s">
        <v>147</v>
      </c>
      <c r="E69" s="211" t="s">
        <v>88</v>
      </c>
      <c r="F69" s="211" t="s">
        <v>296</v>
      </c>
      <c r="G69" s="212">
        <v>42095</v>
      </c>
      <c r="H69" s="212"/>
      <c r="I69" s="212"/>
      <c r="J69" s="212" t="s">
        <v>262</v>
      </c>
      <c r="K69" s="211" t="s">
        <v>148</v>
      </c>
    </row>
    <row r="70" spans="2:11" ht="32.25" customHeight="1">
      <c r="B70" s="208">
        <v>7</v>
      </c>
      <c r="C70" s="209" t="s">
        <v>140</v>
      </c>
      <c r="D70" s="210" t="s">
        <v>149</v>
      </c>
      <c r="E70" s="211" t="s">
        <v>88</v>
      </c>
      <c r="F70" s="211" t="s">
        <v>296</v>
      </c>
      <c r="G70" s="212">
        <v>42461</v>
      </c>
      <c r="H70" s="212"/>
      <c r="I70" s="212"/>
      <c r="J70" s="212" t="s">
        <v>142</v>
      </c>
      <c r="K70" s="211" t="s">
        <v>150</v>
      </c>
    </row>
  </sheetData>
  <sheetProtection/>
  <mergeCells count="2">
    <mergeCell ref="B50:K50"/>
    <mergeCell ref="H1:K1"/>
  </mergeCells>
  <dataValidations count="6">
    <dataValidation type="list" allowBlank="1" showInputMessage="1" imeMode="hiragana" sqref="J4:J43 J64">
      <formula1>"栄養士,調理師,医師,歯科医師,薬剤師,栄養教諭,養護教諭、"</formula1>
    </dataValidation>
    <dataValidation type="list" allowBlank="1" showInputMessage="1" imeMode="hiragana" sqref="C4:C43">
      <formula1>"園長,保育教諭,調理員,学校医,学校歯科医,学校薬剤師,栄養士,事務職員"</formula1>
    </dataValidation>
    <dataValidation type="list" allowBlank="1" showInputMessage="1" showErrorMessage="1" sqref="E4:E43">
      <formula1>"常勤,非常勤"</formula1>
    </dataValidation>
    <dataValidation allowBlank="1" showInputMessage="1" showErrorMessage="1" imeMode="off" sqref="G4:G43"/>
    <dataValidation type="list" allowBlank="1" showInputMessage="1" imeMode="off" sqref="H4:I43">
      <formula1>"未取得"</formula1>
    </dataValidation>
    <dataValidation type="list" allowBlank="1" showInputMessage="1" showErrorMessage="1" sqref="F4:F43">
      <formula1>$F$67:$F$68</formula1>
    </dataValidation>
  </dataValidations>
  <printOptions/>
  <pageMargins left="0.7874015748031497" right="0.1968503937007874" top="0.6299212598425197" bottom="0.6299212598425197" header="0.3937007874015748" footer="0.5118110236220472"/>
  <pageSetup fitToHeight="2" horizontalDpi="600" verticalDpi="600" orientation="portrait" paperSize="9" scale="76" r:id="rId1"/>
  <headerFooter alignWithMargins="0">
    <oddHeader>&amp;L様式第６－２号&amp;R&amp;16付表B</oddHeader>
  </headerFooter>
  <rowBreaks count="1" manualBreakCount="1">
    <brk id="33" min="1" max="9" man="1"/>
  </rowBreaks>
</worksheet>
</file>

<file path=xl/worksheets/sheet4.xml><?xml version="1.0" encoding="utf-8"?>
<worksheet xmlns="http://schemas.openxmlformats.org/spreadsheetml/2006/main" xmlns:r="http://schemas.openxmlformats.org/officeDocument/2006/relationships">
  <sheetPr>
    <tabColor rgb="FFFFFF00"/>
  </sheetPr>
  <dimension ref="A1:J22"/>
  <sheetViews>
    <sheetView zoomScale="70" zoomScaleNormal="70" zoomScaleSheetLayoutView="70" workbookViewId="0" topLeftCell="A1">
      <selection activeCell="A1" sqref="A1"/>
    </sheetView>
  </sheetViews>
  <sheetFormatPr defaultColWidth="9.00390625" defaultRowHeight="13.5"/>
  <cols>
    <col min="1" max="1" width="16.75390625" style="16" customWidth="1"/>
    <col min="2" max="2" width="3.75390625" style="1" bestFit="1" customWidth="1"/>
    <col min="3" max="3" width="2.875" style="1" customWidth="1"/>
    <col min="4" max="4" width="5.875" style="1" bestFit="1" customWidth="1"/>
    <col min="5" max="5" width="7.875" style="1" bestFit="1" customWidth="1"/>
    <col min="6" max="6" width="21.125" style="1" customWidth="1"/>
    <col min="7" max="7" width="25.625" style="1" customWidth="1"/>
    <col min="8" max="8" width="60.375" style="1" customWidth="1"/>
    <col min="9" max="9" width="9.25390625" style="1" customWidth="1"/>
    <col min="10" max="10" width="4.00390625" style="1" customWidth="1"/>
    <col min="11" max="16384" width="9.00390625" style="1" customWidth="1"/>
  </cols>
  <sheetData>
    <row r="1" spans="3:10" s="45" customFormat="1" ht="24.75" customHeight="1">
      <c r="C1" s="87"/>
      <c r="D1" s="87"/>
      <c r="E1" s="87"/>
      <c r="H1" s="492" t="str">
        <f>'１職員配置・園舎・園庭・設備'!$L$1</f>
        <v>（施設名（仮称））</v>
      </c>
      <c r="I1" s="492"/>
      <c r="J1" s="158"/>
    </row>
    <row r="2" spans="1:9" s="29" customFormat="1" ht="20.25" customHeight="1">
      <c r="A2" s="503" t="s">
        <v>349</v>
      </c>
      <c r="B2" s="504"/>
      <c r="C2" s="504"/>
      <c r="D2" s="504"/>
      <c r="E2" s="504"/>
      <c r="F2" s="504"/>
      <c r="G2" s="504"/>
      <c r="H2" s="504"/>
      <c r="I2" s="504"/>
    </row>
    <row r="3" spans="1:9" s="29" customFormat="1" ht="18" thickBot="1">
      <c r="A3" s="43"/>
      <c r="B3" s="44"/>
      <c r="C3" s="44"/>
      <c r="D3" s="44"/>
      <c r="E3" s="44"/>
      <c r="F3" s="44"/>
      <c r="G3" s="44"/>
      <c r="H3" s="44"/>
      <c r="I3" s="44"/>
    </row>
    <row r="4" spans="1:9" s="16" customFormat="1" ht="30" customHeight="1" thickBot="1" thickTop="1">
      <c r="A4" s="144" t="s">
        <v>56</v>
      </c>
      <c r="B4" s="505" t="s">
        <v>57</v>
      </c>
      <c r="C4" s="506"/>
      <c r="D4" s="506"/>
      <c r="E4" s="506"/>
      <c r="F4" s="506"/>
      <c r="G4" s="506"/>
      <c r="H4" s="507"/>
      <c r="I4" s="147" t="s">
        <v>137</v>
      </c>
    </row>
    <row r="5" spans="1:9" ht="55.5" customHeight="1" thickTop="1">
      <c r="A5" s="145" t="s">
        <v>118</v>
      </c>
      <c r="B5" s="508" t="s">
        <v>347</v>
      </c>
      <c r="C5" s="509"/>
      <c r="D5" s="509"/>
      <c r="E5" s="509"/>
      <c r="F5" s="509"/>
      <c r="G5" s="509"/>
      <c r="H5" s="510"/>
      <c r="I5" s="230"/>
    </row>
    <row r="6" spans="1:9" ht="47.25" customHeight="1" thickBot="1">
      <c r="A6" s="146" t="s">
        <v>119</v>
      </c>
      <c r="B6" s="511" t="s">
        <v>346</v>
      </c>
      <c r="C6" s="512"/>
      <c r="D6" s="512"/>
      <c r="E6" s="512"/>
      <c r="F6" s="512"/>
      <c r="G6" s="513"/>
      <c r="H6" s="514"/>
      <c r="I6" s="149"/>
    </row>
    <row r="7" spans="1:9" ht="57.75" customHeight="1" thickTop="1">
      <c r="A7" s="515" t="s">
        <v>57</v>
      </c>
      <c r="B7" s="152" t="s">
        <v>275</v>
      </c>
      <c r="C7" s="518" t="s">
        <v>348</v>
      </c>
      <c r="D7" s="519"/>
      <c r="E7" s="519"/>
      <c r="F7" s="519"/>
      <c r="G7" s="519"/>
      <c r="H7" s="520"/>
      <c r="I7" s="148"/>
    </row>
    <row r="8" spans="1:9" ht="57.75" customHeight="1">
      <c r="A8" s="516"/>
      <c r="B8" s="521" t="s">
        <v>276</v>
      </c>
      <c r="C8" s="524" t="s">
        <v>277</v>
      </c>
      <c r="D8" s="525"/>
      <c r="E8" s="525"/>
      <c r="F8" s="525"/>
      <c r="G8" s="526"/>
      <c r="H8" s="527"/>
      <c r="I8" s="150"/>
    </row>
    <row r="9" spans="1:9" ht="55.5" customHeight="1">
      <c r="A9" s="516"/>
      <c r="B9" s="522"/>
      <c r="C9" s="528"/>
      <c r="D9" s="531" t="s">
        <v>126</v>
      </c>
      <c r="E9" s="18" t="s">
        <v>63</v>
      </c>
      <c r="F9" s="532" t="s">
        <v>278</v>
      </c>
      <c r="G9" s="533"/>
      <c r="H9" s="527"/>
      <c r="I9" s="151"/>
    </row>
    <row r="10" spans="1:9" ht="141" customHeight="1">
      <c r="A10" s="516"/>
      <c r="B10" s="522"/>
      <c r="C10" s="529"/>
      <c r="D10" s="531"/>
      <c r="E10" s="18" t="s">
        <v>64</v>
      </c>
      <c r="F10" s="532" t="s">
        <v>354</v>
      </c>
      <c r="G10" s="534"/>
      <c r="H10" s="535"/>
      <c r="I10" s="151"/>
    </row>
    <row r="11" spans="1:9" ht="64.5" customHeight="1">
      <c r="A11" s="516"/>
      <c r="B11" s="522"/>
      <c r="C11" s="529"/>
      <c r="D11" s="531" t="s">
        <v>127</v>
      </c>
      <c r="E11" s="18" t="s">
        <v>63</v>
      </c>
      <c r="F11" s="532" t="s">
        <v>279</v>
      </c>
      <c r="G11" s="536"/>
      <c r="H11" s="535"/>
      <c r="I11" s="151"/>
    </row>
    <row r="12" spans="1:9" ht="112.5" customHeight="1">
      <c r="A12" s="516"/>
      <c r="B12" s="522"/>
      <c r="C12" s="529"/>
      <c r="D12" s="531"/>
      <c r="E12" s="18" t="s">
        <v>64</v>
      </c>
      <c r="F12" s="532" t="s">
        <v>355</v>
      </c>
      <c r="G12" s="536"/>
      <c r="H12" s="535"/>
      <c r="I12" s="151"/>
    </row>
    <row r="13" spans="1:9" ht="70.5" customHeight="1">
      <c r="A13" s="516"/>
      <c r="B13" s="522"/>
      <c r="C13" s="529"/>
      <c r="D13" s="537" t="s">
        <v>65</v>
      </c>
      <c r="E13" s="18" t="s">
        <v>63</v>
      </c>
      <c r="F13" s="532" t="s">
        <v>280</v>
      </c>
      <c r="G13" s="536"/>
      <c r="H13" s="535"/>
      <c r="I13" s="151"/>
    </row>
    <row r="14" spans="1:9" ht="150.75" customHeight="1">
      <c r="A14" s="516"/>
      <c r="B14" s="523"/>
      <c r="C14" s="530"/>
      <c r="D14" s="531"/>
      <c r="E14" s="18" t="s">
        <v>64</v>
      </c>
      <c r="F14" s="532" t="s">
        <v>356</v>
      </c>
      <c r="G14" s="534"/>
      <c r="H14" s="535"/>
      <c r="I14" s="151"/>
    </row>
    <row r="15" spans="1:9" ht="39.75" customHeight="1">
      <c r="A15" s="516"/>
      <c r="B15" s="153" t="s">
        <v>281</v>
      </c>
      <c r="C15" s="532" t="s">
        <v>128</v>
      </c>
      <c r="D15" s="538"/>
      <c r="E15" s="538"/>
      <c r="F15" s="538"/>
      <c r="G15" s="533"/>
      <c r="H15" s="527"/>
      <c r="I15" s="150"/>
    </row>
    <row r="16" spans="1:9" ht="80.25" customHeight="1">
      <c r="A16" s="516"/>
      <c r="B16" s="521" t="s">
        <v>282</v>
      </c>
      <c r="C16" s="545" t="s">
        <v>135</v>
      </c>
      <c r="D16" s="546"/>
      <c r="E16" s="546"/>
      <c r="F16" s="546"/>
      <c r="G16" s="547"/>
      <c r="H16" s="548"/>
      <c r="I16" s="150"/>
    </row>
    <row r="17" spans="1:9" ht="39.75" customHeight="1">
      <c r="A17" s="516"/>
      <c r="B17" s="543"/>
      <c r="C17" s="529"/>
      <c r="D17" s="532" t="s">
        <v>283</v>
      </c>
      <c r="E17" s="549"/>
      <c r="F17" s="549"/>
      <c r="G17" s="533"/>
      <c r="H17" s="527"/>
      <c r="I17" s="150"/>
    </row>
    <row r="18" spans="1:9" ht="39.75" customHeight="1">
      <c r="A18" s="516"/>
      <c r="B18" s="544"/>
      <c r="C18" s="530"/>
      <c r="D18" s="532" t="s">
        <v>284</v>
      </c>
      <c r="E18" s="549"/>
      <c r="F18" s="549"/>
      <c r="G18" s="533"/>
      <c r="H18" s="527"/>
      <c r="I18" s="150"/>
    </row>
    <row r="19" spans="1:9" ht="39.75" customHeight="1">
      <c r="A19" s="516"/>
      <c r="B19" s="153" t="s">
        <v>285</v>
      </c>
      <c r="C19" s="532" t="s">
        <v>286</v>
      </c>
      <c r="D19" s="538"/>
      <c r="E19" s="538"/>
      <c r="F19" s="538"/>
      <c r="G19" s="533"/>
      <c r="H19" s="527"/>
      <c r="I19" s="150"/>
    </row>
    <row r="20" spans="1:9" ht="39.75" customHeight="1">
      <c r="A20" s="516"/>
      <c r="B20" s="153" t="s">
        <v>287</v>
      </c>
      <c r="C20" s="532" t="s">
        <v>288</v>
      </c>
      <c r="D20" s="538"/>
      <c r="E20" s="538"/>
      <c r="F20" s="538"/>
      <c r="G20" s="533"/>
      <c r="H20" s="527"/>
      <c r="I20" s="150"/>
    </row>
    <row r="21" spans="1:9" ht="39.75" customHeight="1">
      <c r="A21" s="516"/>
      <c r="B21" s="153" t="s">
        <v>289</v>
      </c>
      <c r="C21" s="532" t="s">
        <v>290</v>
      </c>
      <c r="D21" s="538"/>
      <c r="E21" s="538"/>
      <c r="F21" s="538"/>
      <c r="G21" s="533"/>
      <c r="H21" s="527"/>
      <c r="I21" s="150"/>
    </row>
    <row r="22" spans="1:9" ht="39.75" customHeight="1" thickBot="1">
      <c r="A22" s="517"/>
      <c r="B22" s="154" t="s">
        <v>291</v>
      </c>
      <c r="C22" s="539" t="s">
        <v>292</v>
      </c>
      <c r="D22" s="540"/>
      <c r="E22" s="540"/>
      <c r="F22" s="540"/>
      <c r="G22" s="541"/>
      <c r="H22" s="542"/>
      <c r="I22" s="149"/>
    </row>
    <row r="23" ht="15" thickTop="1"/>
  </sheetData>
  <sheetProtection/>
  <mergeCells count="29">
    <mergeCell ref="C22:H22"/>
    <mergeCell ref="B16:B18"/>
    <mergeCell ref="C16:H16"/>
    <mergeCell ref="C17:C18"/>
    <mergeCell ref="D17:H17"/>
    <mergeCell ref="D18:H18"/>
    <mergeCell ref="C19:H19"/>
    <mergeCell ref="D13:D14"/>
    <mergeCell ref="F13:H13"/>
    <mergeCell ref="F14:H14"/>
    <mergeCell ref="C15:H15"/>
    <mergeCell ref="C20:H20"/>
    <mergeCell ref="C21:H21"/>
    <mergeCell ref="D9:D10"/>
    <mergeCell ref="F9:H9"/>
    <mergeCell ref="F10:H10"/>
    <mergeCell ref="D11:D12"/>
    <mergeCell ref="F11:H11"/>
    <mergeCell ref="F12:H12"/>
    <mergeCell ref="H1:I1"/>
    <mergeCell ref="A2:I2"/>
    <mergeCell ref="B4:H4"/>
    <mergeCell ref="B5:H5"/>
    <mergeCell ref="B6:H6"/>
    <mergeCell ref="A7:A22"/>
    <mergeCell ref="C7:H7"/>
    <mergeCell ref="B8:B14"/>
    <mergeCell ref="C8:H8"/>
    <mergeCell ref="C9:C14"/>
  </mergeCells>
  <dataValidations count="6">
    <dataValidation type="list" showInputMessage="1" sqref="I15:I22 I6:I8">
      <formula1>"○,　"</formula1>
    </dataValidation>
    <dataValidation type="list" allowBlank="1" showInputMessage="1" sqref="I9">
      <formula1>"１,２"</formula1>
    </dataValidation>
    <dataValidation type="list" allowBlank="1" showInputMessage="1" sqref="I11 I13">
      <formula1>"１,２,　"</formula1>
    </dataValidation>
    <dataValidation type="list" allowBlank="1" showInputMessage="1" sqref="I10">
      <formula1>"１,２,３,４,　"</formula1>
    </dataValidation>
    <dataValidation type="list" allowBlank="1" showInputMessage="1" sqref="I12 I14">
      <formula1>"１,２,３,　"</formula1>
    </dataValidation>
    <dataValidation type="list" showInputMessage="1" sqref="I5">
      <formula1>"○,○※特例適用有"</formula1>
    </dataValidation>
  </dataValidations>
  <printOptions/>
  <pageMargins left="0.7874015748031497" right="0.15748031496062992" top="0.5511811023622047" bottom="0.35433070866141736" header="0.31496062992125984" footer="0.11811023622047245"/>
  <pageSetup fitToHeight="0" horizontalDpi="600" verticalDpi="600" orientation="portrait" paperSize="9" scale="56" r:id="rId1"/>
  <headerFooter alignWithMargins="0">
    <oddHeader>&amp;L様式第６－２号&amp;R&amp;16付表B</oddHeader>
  </headerFooter>
</worksheet>
</file>

<file path=xl/worksheets/sheet5.xml><?xml version="1.0" encoding="utf-8"?>
<worksheet xmlns="http://schemas.openxmlformats.org/spreadsheetml/2006/main" xmlns:r="http://schemas.openxmlformats.org/officeDocument/2006/relationships">
  <sheetPr>
    <tabColor rgb="FFC00000"/>
  </sheetPr>
  <dimension ref="B1:R25"/>
  <sheetViews>
    <sheetView zoomScaleSheetLayoutView="100" workbookViewId="0" topLeftCell="B1">
      <selection activeCell="F10" sqref="F10"/>
    </sheetView>
  </sheetViews>
  <sheetFormatPr defaultColWidth="9.00390625" defaultRowHeight="13.5"/>
  <cols>
    <col min="1" max="1" width="4.625" style="45" customWidth="1"/>
    <col min="2" max="3" width="9.75390625" style="45" customWidth="1"/>
    <col min="4" max="5" width="9.00390625" style="45" customWidth="1"/>
    <col min="6" max="6" width="7.25390625" style="45" customWidth="1"/>
    <col min="7" max="9" width="9.00390625" style="45" customWidth="1"/>
    <col min="10" max="10" width="3.75390625" style="45" customWidth="1"/>
    <col min="11" max="11" width="9.00390625" style="45" customWidth="1"/>
    <col min="12" max="12" width="4.125" style="45" customWidth="1"/>
    <col min="13" max="13" width="7.50390625" style="45" customWidth="1"/>
    <col min="14" max="16" width="9.00390625" style="45" customWidth="1"/>
    <col min="17" max="17" width="14.625" style="45" customWidth="1"/>
    <col min="18" max="16384" width="9.00390625" style="45" customWidth="1"/>
  </cols>
  <sheetData>
    <row r="1" spans="8:12" ht="14.25">
      <c r="H1" s="159" t="str">
        <f>'１職員配置・園舎・園庭・設備'!$L$1</f>
        <v>（施設名（仮称））</v>
      </c>
      <c r="I1" s="46"/>
      <c r="L1" s="158"/>
    </row>
    <row r="2" ht="22.5" customHeight="1">
      <c r="B2" s="45" t="s">
        <v>167</v>
      </c>
    </row>
    <row r="3" spans="2:11" ht="22.5" customHeight="1">
      <c r="B3" s="552" t="s">
        <v>166</v>
      </c>
      <c r="C3" s="552"/>
      <c r="D3" s="552"/>
      <c r="E3" s="552"/>
      <c r="F3" s="569" t="s">
        <v>66</v>
      </c>
      <c r="G3" s="571" t="s">
        <v>133</v>
      </c>
      <c r="H3" s="572"/>
      <c r="I3" s="559" t="s">
        <v>67</v>
      </c>
      <c r="K3" s="47"/>
    </row>
    <row r="4" spans="2:11" ht="22.5" customHeight="1">
      <c r="B4" s="395" t="s">
        <v>94</v>
      </c>
      <c r="C4" s="395" t="s">
        <v>95</v>
      </c>
      <c r="D4" s="556" t="s">
        <v>90</v>
      </c>
      <c r="E4" s="556" t="s">
        <v>91</v>
      </c>
      <c r="F4" s="570"/>
      <c r="G4" s="554" t="s">
        <v>56</v>
      </c>
      <c r="H4" s="554" t="s">
        <v>68</v>
      </c>
      <c r="I4" s="560"/>
      <c r="K4" s="47"/>
    </row>
    <row r="5" spans="2:11" ht="22.5" customHeight="1">
      <c r="B5" s="395"/>
      <c r="C5" s="395"/>
      <c r="D5" s="556"/>
      <c r="E5" s="556"/>
      <c r="F5" s="570"/>
      <c r="G5" s="555"/>
      <c r="H5" s="555"/>
      <c r="I5" s="560"/>
      <c r="K5" s="47"/>
    </row>
    <row r="6" spans="2:11" ht="22.5" customHeight="1">
      <c r="B6" s="553"/>
      <c r="C6" s="74" t="s">
        <v>69</v>
      </c>
      <c r="D6" s="74" t="s">
        <v>69</v>
      </c>
      <c r="E6" s="72" t="s">
        <v>69</v>
      </c>
      <c r="F6" s="48" t="s">
        <v>70</v>
      </c>
      <c r="G6" s="49" t="s">
        <v>69</v>
      </c>
      <c r="H6" s="49" t="s">
        <v>69</v>
      </c>
      <c r="I6" s="560"/>
      <c r="K6" s="47"/>
    </row>
    <row r="7" spans="2:11" ht="22.5" customHeight="1">
      <c r="B7" s="50" t="s">
        <v>71</v>
      </c>
      <c r="C7" s="75">
        <f>D7</f>
        <v>0</v>
      </c>
      <c r="D7" s="73">
        <f>'１職員配置・園舎・園庭・設備'!C7</f>
        <v>0</v>
      </c>
      <c r="E7" s="561"/>
      <c r="F7" s="564"/>
      <c r="G7" s="52">
        <f>ROUNDDOWN(C7/3,1)</f>
        <v>0</v>
      </c>
      <c r="H7" s="567"/>
      <c r="I7" s="53" t="s">
        <v>72</v>
      </c>
      <c r="J7" s="557"/>
      <c r="K7" s="47"/>
    </row>
    <row r="8" spans="2:11" ht="22.5" customHeight="1">
      <c r="B8" s="50" t="s">
        <v>103</v>
      </c>
      <c r="C8" s="75">
        <f>D8</f>
        <v>0</v>
      </c>
      <c r="D8" s="73">
        <f>'１職員配置・園舎・園庭・設備'!C8</f>
        <v>0</v>
      </c>
      <c r="E8" s="562"/>
      <c r="F8" s="565"/>
      <c r="G8" s="550">
        <f>ROUNDDOWN((C8+C9)/6,1)</f>
        <v>0</v>
      </c>
      <c r="H8" s="568"/>
      <c r="I8" s="558" t="s">
        <v>73</v>
      </c>
      <c r="J8" s="557"/>
      <c r="K8" s="47"/>
    </row>
    <row r="9" spans="2:11" ht="22.5" customHeight="1">
      <c r="B9" s="50" t="s">
        <v>74</v>
      </c>
      <c r="C9" s="75">
        <f>D9</f>
        <v>0</v>
      </c>
      <c r="D9" s="73">
        <f>'１職員配置・園舎・園庭・設備'!C9</f>
        <v>0</v>
      </c>
      <c r="E9" s="563"/>
      <c r="F9" s="566"/>
      <c r="G9" s="551"/>
      <c r="H9" s="568"/>
      <c r="I9" s="558"/>
      <c r="J9" s="557"/>
      <c r="K9" s="54"/>
    </row>
    <row r="10" spans="2:18" ht="22.5" customHeight="1">
      <c r="B10" s="50" t="s">
        <v>75</v>
      </c>
      <c r="C10" s="75">
        <f>D10+E10</f>
        <v>0</v>
      </c>
      <c r="D10" s="73">
        <f>'１職員配置・園舎・園庭・設備'!C10</f>
        <v>0</v>
      </c>
      <c r="E10" s="76">
        <f>'１職員配置・園舎・園庭・設備'!D10</f>
        <v>0</v>
      </c>
      <c r="F10" s="55">
        <f>ROUNDUP(C10/35,0)</f>
        <v>0</v>
      </c>
      <c r="G10" s="52">
        <f>ROUNDDOWN(C10/20,1)</f>
        <v>0</v>
      </c>
      <c r="H10" s="568"/>
      <c r="I10" s="53" t="s">
        <v>76</v>
      </c>
      <c r="J10" s="557"/>
      <c r="R10" s="61"/>
    </row>
    <row r="11" spans="2:18" ht="22.5" customHeight="1">
      <c r="B11" s="50" t="s">
        <v>77</v>
      </c>
      <c r="C11" s="75">
        <f>D11+E11</f>
        <v>0</v>
      </c>
      <c r="D11" s="73">
        <f>'１職員配置・園舎・園庭・設備'!C11</f>
        <v>0</v>
      </c>
      <c r="E11" s="76">
        <f>'１職員配置・園舎・園庭・設備'!D11</f>
        <v>0</v>
      </c>
      <c r="F11" s="55">
        <f>ROUNDUP(C11/35,0)</f>
        <v>0</v>
      </c>
      <c r="G11" s="550">
        <f>ROUNDDOWN((C11+C12)/30,1)</f>
        <v>0</v>
      </c>
      <c r="H11" s="568"/>
      <c r="I11" s="558" t="s">
        <v>78</v>
      </c>
      <c r="J11" s="557"/>
      <c r="R11" s="64"/>
    </row>
    <row r="12" spans="2:18" ht="22.5" customHeight="1">
      <c r="B12" s="50" t="s">
        <v>79</v>
      </c>
      <c r="C12" s="75">
        <f>D12+E12</f>
        <v>0</v>
      </c>
      <c r="D12" s="73">
        <f>'１職員配置・園舎・園庭・設備'!C12</f>
        <v>0</v>
      </c>
      <c r="E12" s="76">
        <f>'１職員配置・園舎・園庭・設備'!D12</f>
        <v>0</v>
      </c>
      <c r="F12" s="55">
        <f>ROUNDUP(C12/35,0)</f>
        <v>0</v>
      </c>
      <c r="G12" s="551"/>
      <c r="H12" s="568"/>
      <c r="I12" s="558"/>
      <c r="J12" s="557"/>
      <c r="R12" s="59"/>
    </row>
    <row r="13" spans="2:12" ht="22.5" customHeight="1">
      <c r="B13" s="56" t="s">
        <v>80</v>
      </c>
      <c r="C13" s="51">
        <f>SUM(C7:C12)</f>
        <v>0</v>
      </c>
      <c r="D13" s="51">
        <f>SUM(D7:D12)</f>
        <v>0</v>
      </c>
      <c r="E13" s="51">
        <f>SUM(E7:E12)</f>
        <v>0</v>
      </c>
      <c r="F13" s="57">
        <f>SUM(F10:F12)</f>
        <v>0</v>
      </c>
      <c r="G13" s="77">
        <f>SUM(G7:G11)</f>
        <v>0</v>
      </c>
      <c r="H13" s="51">
        <f>ROUND(SUM(G13:G13),0)</f>
        <v>0</v>
      </c>
      <c r="I13" s="51"/>
      <c r="J13" s="58"/>
      <c r="L13" s="47"/>
    </row>
    <row r="14" spans="9:11" ht="22.5" customHeight="1">
      <c r="I14" s="59"/>
      <c r="J14" s="59"/>
      <c r="K14" s="60"/>
    </row>
    <row r="15" spans="2:13" ht="24" customHeight="1">
      <c r="B15" s="62" t="s">
        <v>81</v>
      </c>
      <c r="C15" s="61"/>
      <c r="D15" s="61"/>
      <c r="E15" s="61"/>
      <c r="F15" s="61"/>
      <c r="G15" s="61"/>
      <c r="H15" s="61"/>
      <c r="M15" s="161"/>
    </row>
    <row r="16" spans="2:13" ht="24" customHeight="1">
      <c r="B16" s="63" t="s">
        <v>132</v>
      </c>
      <c r="C16" s="64"/>
      <c r="D16" s="64"/>
      <c r="E16" s="64"/>
      <c r="F16" s="64"/>
      <c r="H16" s="64"/>
      <c r="I16" s="68"/>
      <c r="J16" s="68"/>
      <c r="K16" s="68"/>
      <c r="L16" s="68"/>
      <c r="M16" s="68"/>
    </row>
    <row r="17" spans="2:13" ht="24" customHeight="1">
      <c r="B17" s="63" t="s">
        <v>82</v>
      </c>
      <c r="I17" s="68"/>
      <c r="J17" s="68"/>
      <c r="K17" s="68"/>
      <c r="L17" s="68"/>
      <c r="M17" s="68"/>
    </row>
    <row r="18" spans="2:13" ht="24" customHeight="1">
      <c r="B18" s="68"/>
      <c r="C18" s="68"/>
      <c r="I18" s="69"/>
      <c r="J18" s="69"/>
      <c r="K18" s="68"/>
      <c r="L18" s="68"/>
      <c r="M18" s="68"/>
    </row>
    <row r="19" spans="2:13" ht="24" customHeight="1">
      <c r="B19" s="68"/>
      <c r="C19" s="68"/>
      <c r="I19" s="69"/>
      <c r="J19" s="69"/>
      <c r="K19" s="68"/>
      <c r="L19" s="68"/>
      <c r="M19" s="68"/>
    </row>
    <row r="20" spans="2:13" ht="24" customHeight="1">
      <c r="B20" s="68"/>
      <c r="C20" s="68"/>
      <c r="I20" s="69"/>
      <c r="J20" s="69"/>
      <c r="K20" s="68"/>
      <c r="L20" s="68"/>
      <c r="M20" s="68"/>
    </row>
    <row r="21" spans="2:13" ht="24" customHeight="1">
      <c r="B21" s="68"/>
      <c r="C21" s="68"/>
      <c r="I21" s="69"/>
      <c r="J21" s="69"/>
      <c r="K21" s="68"/>
      <c r="L21" s="68"/>
      <c r="M21" s="68"/>
    </row>
    <row r="22" spans="2:13" ht="24" customHeight="1">
      <c r="B22" s="68"/>
      <c r="C22" s="68"/>
      <c r="I22" s="69"/>
      <c r="J22" s="69"/>
      <c r="K22" s="68"/>
      <c r="L22" s="68"/>
      <c r="M22" s="68"/>
    </row>
    <row r="23" spans="2:13" ht="24" customHeight="1">
      <c r="B23" s="68"/>
      <c r="C23" s="68"/>
      <c r="I23" s="68"/>
      <c r="J23" s="68"/>
      <c r="K23" s="68"/>
      <c r="L23" s="68"/>
      <c r="M23" s="68"/>
    </row>
    <row r="24" spans="2:13" ht="24" customHeight="1">
      <c r="B24" s="68"/>
      <c r="C24" s="68"/>
      <c r="I24" s="68"/>
      <c r="J24" s="68"/>
      <c r="K24" s="68"/>
      <c r="L24" s="68"/>
      <c r="M24" s="68"/>
    </row>
    <row r="25" spans="2:13" ht="24" customHeight="1">
      <c r="B25" s="68"/>
      <c r="C25" s="68"/>
      <c r="I25" s="68"/>
      <c r="J25" s="68"/>
      <c r="K25" s="68"/>
      <c r="L25" s="68"/>
      <c r="M25" s="68"/>
    </row>
    <row r="26" ht="15" customHeight="1"/>
    <row r="27" ht="15" customHeight="1"/>
    <row r="28" ht="15" customHeight="1"/>
    <row r="29" ht="15" customHeight="1"/>
    <row r="30" ht="15" customHeight="1"/>
    <row r="31" ht="15" customHeight="1"/>
    <row r="32" s="47" customFormat="1" ht="15" customHeight="1"/>
  </sheetData>
  <sheetProtection sheet="1"/>
  <mergeCells count="18">
    <mergeCell ref="J7:J12"/>
    <mergeCell ref="I8:I9"/>
    <mergeCell ref="I11:I12"/>
    <mergeCell ref="I3:I6"/>
    <mergeCell ref="H4:H5"/>
    <mergeCell ref="E7:E9"/>
    <mergeCell ref="F7:F9"/>
    <mergeCell ref="H7:H12"/>
    <mergeCell ref="F3:F5"/>
    <mergeCell ref="G3:H3"/>
    <mergeCell ref="G8:G9"/>
    <mergeCell ref="B3:E3"/>
    <mergeCell ref="B4:B6"/>
    <mergeCell ref="C4:C5"/>
    <mergeCell ref="G11:G12"/>
    <mergeCell ref="G4:G5"/>
    <mergeCell ref="D4:D5"/>
    <mergeCell ref="E4:E5"/>
  </mergeCells>
  <printOptions horizontalCentered="1"/>
  <pageMargins left="0.9448818897637796" right="0.35433070866141736" top="0.984251968503937" bottom="0.984251968503937" header="0.5511811023622047" footer="0.5118110236220472"/>
  <pageSetup fitToWidth="2"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C00000"/>
    <pageSetUpPr fitToPage="1"/>
  </sheetPr>
  <dimension ref="B1:W44"/>
  <sheetViews>
    <sheetView zoomScale="80" zoomScaleNormal="80" zoomScaleSheetLayoutView="70" workbookViewId="0" topLeftCell="J11">
      <selection activeCell="N33" sqref="N33:O33"/>
    </sheetView>
  </sheetViews>
  <sheetFormatPr defaultColWidth="9.00390625" defaultRowHeight="13.5"/>
  <cols>
    <col min="1" max="1" width="9.00390625" style="1" customWidth="1"/>
    <col min="2" max="2" width="3.50390625" style="1" customWidth="1"/>
    <col min="3" max="3" width="12.50390625" style="1" customWidth="1"/>
    <col min="4" max="7" width="6.125" style="1" customWidth="1"/>
    <col min="8" max="8" width="13.50390625" style="1" customWidth="1"/>
    <col min="9" max="9" width="12.50390625" style="1" customWidth="1"/>
    <col min="10" max="10" width="8.00390625" style="1" customWidth="1"/>
    <col min="11" max="11" width="6.25390625" style="1" customWidth="1"/>
    <col min="12" max="13" width="16.25390625" style="1" customWidth="1"/>
    <col min="14" max="14" width="19.625" style="1" bestFit="1" customWidth="1"/>
    <col min="15" max="15" width="18.375" style="1" bestFit="1" customWidth="1"/>
    <col min="16" max="16" width="1.875" style="1" customWidth="1"/>
    <col min="17" max="17" width="5.875" style="1" customWidth="1"/>
    <col min="18" max="18" width="12.125" style="1" customWidth="1"/>
    <col min="19" max="19" width="7.875" style="1" customWidth="1"/>
    <col min="20" max="20" width="3.875" style="1" customWidth="1"/>
    <col min="21" max="21" width="12.75390625" style="1" customWidth="1"/>
    <col min="22" max="22" width="9.125" style="1" customWidth="1"/>
    <col min="23" max="23" width="3.00390625" style="1" customWidth="1"/>
    <col min="24" max="16384" width="9.00390625" style="1" customWidth="1"/>
  </cols>
  <sheetData>
    <row r="1" spans="19:23" ht="14.25">
      <c r="S1" s="1" t="str">
        <f>'１職員配置・園舎・園庭・設備'!$L$1</f>
        <v>（施設名（仮称））</v>
      </c>
      <c r="W1" s="158"/>
    </row>
    <row r="2" s="25" customFormat="1" ht="26.25" customHeight="1" thickBot="1">
      <c r="B2" s="25" t="s">
        <v>93</v>
      </c>
    </row>
    <row r="3" spans="3:23" ht="23.25" customHeight="1" thickTop="1">
      <c r="C3" s="581" t="s">
        <v>166</v>
      </c>
      <c r="D3" s="582"/>
      <c r="E3" s="583"/>
      <c r="F3" s="615" t="s">
        <v>110</v>
      </c>
      <c r="G3" s="616"/>
      <c r="H3" s="595" t="s">
        <v>15</v>
      </c>
      <c r="I3" s="596"/>
      <c r="J3" s="596"/>
      <c r="K3" s="596"/>
      <c r="L3" s="596"/>
      <c r="M3" s="596"/>
      <c r="N3" s="596"/>
      <c r="O3" s="596"/>
      <c r="P3" s="596"/>
      <c r="Q3" s="596"/>
      <c r="R3" s="596"/>
      <c r="S3" s="596"/>
      <c r="T3" s="596"/>
      <c r="U3" s="596"/>
      <c r="V3" s="596"/>
      <c r="W3" s="597"/>
    </row>
    <row r="4" spans="3:23" ht="18" customHeight="1">
      <c r="C4" s="584"/>
      <c r="D4" s="585"/>
      <c r="E4" s="586"/>
      <c r="F4" s="592"/>
      <c r="G4" s="594"/>
      <c r="H4" s="621" t="s">
        <v>36</v>
      </c>
      <c r="I4" s="621"/>
      <c r="J4" s="621"/>
      <c r="K4" s="621"/>
      <c r="L4" s="531"/>
      <c r="M4" s="531"/>
      <c r="N4" s="531"/>
      <c r="O4" s="140"/>
      <c r="P4" s="694" t="s">
        <v>26</v>
      </c>
      <c r="Q4" s="590"/>
      <c r="R4" s="590"/>
      <c r="S4" s="590"/>
      <c r="T4" s="590"/>
      <c r="U4" s="590"/>
      <c r="V4" s="590"/>
      <c r="W4" s="695"/>
    </row>
    <row r="5" spans="3:23" ht="18" customHeight="1">
      <c r="C5" s="584"/>
      <c r="D5" s="585"/>
      <c r="E5" s="586"/>
      <c r="F5" s="617"/>
      <c r="G5" s="618"/>
      <c r="H5" s="589" t="s">
        <v>114</v>
      </c>
      <c r="I5" s="590"/>
      <c r="J5" s="590"/>
      <c r="K5" s="591"/>
      <c r="L5" s="598" t="s">
        <v>115</v>
      </c>
      <c r="M5" s="599"/>
      <c r="N5" s="600"/>
      <c r="O5" s="17" t="s">
        <v>116</v>
      </c>
      <c r="P5" s="592"/>
      <c r="Q5" s="593"/>
      <c r="R5" s="593"/>
      <c r="S5" s="593"/>
      <c r="T5" s="593"/>
      <c r="U5" s="593"/>
      <c r="V5" s="593"/>
      <c r="W5" s="696"/>
    </row>
    <row r="6" spans="3:23" ht="18" customHeight="1">
      <c r="C6" s="584"/>
      <c r="D6" s="585"/>
      <c r="E6" s="586"/>
      <c r="F6" s="617"/>
      <c r="G6" s="618"/>
      <c r="H6" s="592"/>
      <c r="I6" s="593"/>
      <c r="J6" s="593"/>
      <c r="K6" s="594"/>
      <c r="L6" s="622" t="s">
        <v>35</v>
      </c>
      <c r="M6" s="621"/>
      <c r="N6" s="621" t="s">
        <v>38</v>
      </c>
      <c r="O6" s="621"/>
      <c r="P6" s="592"/>
      <c r="Q6" s="593"/>
      <c r="R6" s="593"/>
      <c r="S6" s="593"/>
      <c r="T6" s="593"/>
      <c r="U6" s="593"/>
      <c r="V6" s="593"/>
      <c r="W6" s="696"/>
    </row>
    <row r="7" spans="3:23" ht="27.75" customHeight="1">
      <c r="C7" s="646" t="s">
        <v>109</v>
      </c>
      <c r="D7" s="643" t="s">
        <v>111</v>
      </c>
      <c r="E7" s="640"/>
      <c r="F7" s="643" t="s">
        <v>113</v>
      </c>
      <c r="G7" s="591" t="s">
        <v>112</v>
      </c>
      <c r="H7" s="7"/>
      <c r="I7" s="8"/>
      <c r="J7" s="8"/>
      <c r="K7" s="9"/>
      <c r="L7" s="2" t="s">
        <v>13</v>
      </c>
      <c r="M7" s="2" t="s">
        <v>0</v>
      </c>
      <c r="N7" s="676" t="s">
        <v>41</v>
      </c>
      <c r="O7" s="677"/>
      <c r="P7" s="7"/>
      <c r="Q7" s="8"/>
      <c r="R7" s="8"/>
      <c r="S7" s="8"/>
      <c r="T7" s="8"/>
      <c r="U7" s="8"/>
      <c r="V7" s="8"/>
      <c r="W7" s="35"/>
    </row>
    <row r="8" spans="3:23" ht="27.75" customHeight="1">
      <c r="C8" s="647"/>
      <c r="D8" s="644"/>
      <c r="E8" s="641"/>
      <c r="F8" s="644"/>
      <c r="G8" s="594"/>
      <c r="H8" s="10"/>
      <c r="I8" s="11"/>
      <c r="J8" s="11"/>
      <c r="K8" s="12"/>
      <c r="L8" s="3" t="s">
        <v>14</v>
      </c>
      <c r="M8" s="3" t="s">
        <v>2</v>
      </c>
      <c r="N8" s="3" t="s">
        <v>3</v>
      </c>
      <c r="O8" s="3" t="s">
        <v>3</v>
      </c>
      <c r="P8" s="10"/>
      <c r="Q8" s="11"/>
      <c r="R8" s="11"/>
      <c r="S8" s="11"/>
      <c r="T8" s="11"/>
      <c r="U8" s="11"/>
      <c r="V8" s="11"/>
      <c r="W8" s="27"/>
    </row>
    <row r="9" spans="3:23" ht="30" customHeight="1">
      <c r="C9" s="647"/>
      <c r="D9" s="644"/>
      <c r="E9" s="641"/>
      <c r="F9" s="644"/>
      <c r="G9" s="594"/>
      <c r="H9" s="10"/>
      <c r="I9" s="11"/>
      <c r="J9" s="11"/>
      <c r="K9" s="12"/>
      <c r="L9" s="607" t="s">
        <v>23</v>
      </c>
      <c r="M9" s="609" t="s">
        <v>22</v>
      </c>
      <c r="N9" s="20" t="s">
        <v>117</v>
      </c>
      <c r="O9" s="21" t="s">
        <v>37</v>
      </c>
      <c r="P9" s="10"/>
      <c r="Q9" s="11"/>
      <c r="R9" s="11"/>
      <c r="S9" s="11"/>
      <c r="T9" s="11"/>
      <c r="U9" s="11"/>
      <c r="V9" s="11"/>
      <c r="W9" s="27"/>
    </row>
    <row r="10" spans="3:23" ht="30" customHeight="1">
      <c r="C10" s="647"/>
      <c r="D10" s="644"/>
      <c r="E10" s="641"/>
      <c r="F10" s="644"/>
      <c r="G10" s="594"/>
      <c r="H10" s="10"/>
      <c r="I10" s="11"/>
      <c r="J10" s="11"/>
      <c r="K10" s="12"/>
      <c r="L10" s="608"/>
      <c r="M10" s="610"/>
      <c r="N10" s="675" t="s">
        <v>123</v>
      </c>
      <c r="O10" s="675" t="s">
        <v>123</v>
      </c>
      <c r="P10" s="10"/>
      <c r="Q10" s="11"/>
      <c r="R10" s="11"/>
      <c r="S10" s="11"/>
      <c r="T10" s="11"/>
      <c r="U10" s="11"/>
      <c r="V10" s="11"/>
      <c r="W10" s="27"/>
    </row>
    <row r="11" spans="3:23" ht="22.5" customHeight="1">
      <c r="C11" s="647"/>
      <c r="D11" s="644"/>
      <c r="E11" s="641"/>
      <c r="F11" s="644"/>
      <c r="G11" s="594"/>
      <c r="H11" s="10"/>
      <c r="I11" s="11"/>
      <c r="J11" s="11"/>
      <c r="K11" s="12"/>
      <c r="L11" s="613" t="s">
        <v>152</v>
      </c>
      <c r="M11" s="614"/>
      <c r="N11" s="675"/>
      <c r="O11" s="675"/>
      <c r="P11" s="10"/>
      <c r="Q11" s="11"/>
      <c r="R11" s="11"/>
      <c r="S11" s="11"/>
      <c r="T11" s="11"/>
      <c r="U11" s="11"/>
      <c r="V11" s="11"/>
      <c r="W11" s="27"/>
    </row>
    <row r="12" spans="3:23" ht="22.5" customHeight="1">
      <c r="C12" s="647"/>
      <c r="D12" s="644"/>
      <c r="E12" s="641"/>
      <c r="F12" s="644"/>
      <c r="G12" s="594"/>
      <c r="H12" s="10"/>
      <c r="I12" s="11"/>
      <c r="J12" s="11"/>
      <c r="K12" s="12"/>
      <c r="L12" s="623" t="str">
        <f>IF(L13+M13=D14+D16,"OK","Not")</f>
        <v>OK</v>
      </c>
      <c r="M12" s="624"/>
      <c r="N12" s="5"/>
      <c r="O12" s="5"/>
      <c r="P12" s="10"/>
      <c r="Q12" s="11" t="s">
        <v>121</v>
      </c>
      <c r="R12" s="11"/>
      <c r="S12" s="11"/>
      <c r="T12" s="11"/>
      <c r="U12" s="11"/>
      <c r="V12" s="11"/>
      <c r="W12" s="27"/>
    </row>
    <row r="13" spans="3:23" ht="33" customHeight="1">
      <c r="C13" s="648"/>
      <c r="D13" s="645"/>
      <c r="E13" s="642"/>
      <c r="F13" s="645"/>
      <c r="G13" s="620"/>
      <c r="H13" s="13"/>
      <c r="I13" s="14"/>
      <c r="J13" s="14"/>
      <c r="K13" s="15"/>
      <c r="L13" s="78">
        <f>'１職員配置・園舎・園庭・設備'!L7</f>
        <v>0</v>
      </c>
      <c r="M13" s="78">
        <f>'１職員配置・園舎・園庭・設備'!L8</f>
        <v>0</v>
      </c>
      <c r="N13" s="6"/>
      <c r="O13" s="6"/>
      <c r="P13" s="13"/>
      <c r="Q13" s="619" t="s">
        <v>122</v>
      </c>
      <c r="R13" s="619"/>
      <c r="S13" s="619"/>
      <c r="T13" s="619"/>
      <c r="U13" s="619"/>
      <c r="V13" s="619"/>
      <c r="W13" s="23"/>
    </row>
    <row r="14" spans="3:23" ht="15" customHeight="1">
      <c r="C14" s="28" t="s">
        <v>4</v>
      </c>
      <c r="D14" s="577">
        <f>'１職員配置・園舎・園庭・設備'!C7</f>
        <v>0</v>
      </c>
      <c r="E14" s="94" t="s">
        <v>5</v>
      </c>
      <c r="F14" s="579"/>
      <c r="G14" s="579"/>
      <c r="H14" s="601"/>
      <c r="I14" s="602"/>
      <c r="J14" s="602"/>
      <c r="K14" s="666"/>
      <c r="L14" s="611" t="s">
        <v>30</v>
      </c>
      <c r="M14" s="611" t="s">
        <v>31</v>
      </c>
      <c r="N14" s="587"/>
      <c r="O14" s="587"/>
      <c r="P14" s="601"/>
      <c r="Q14" s="602"/>
      <c r="R14" s="602"/>
      <c r="S14" s="602"/>
      <c r="T14" s="602"/>
      <c r="U14" s="602"/>
      <c r="V14" s="602"/>
      <c r="W14" s="603"/>
    </row>
    <row r="15" spans="3:23" ht="15" customHeight="1">
      <c r="C15" s="26"/>
      <c r="D15" s="578"/>
      <c r="E15" s="637">
        <f>SUM(D14:D17)</f>
        <v>0</v>
      </c>
      <c r="F15" s="580"/>
      <c r="G15" s="580"/>
      <c r="H15" s="604"/>
      <c r="I15" s="605"/>
      <c r="J15" s="605"/>
      <c r="K15" s="667"/>
      <c r="L15" s="612"/>
      <c r="M15" s="612"/>
      <c r="N15" s="588"/>
      <c r="O15" s="588"/>
      <c r="P15" s="604"/>
      <c r="Q15" s="605"/>
      <c r="R15" s="605"/>
      <c r="S15" s="605"/>
      <c r="T15" s="605"/>
      <c r="U15" s="605"/>
      <c r="V15" s="605"/>
      <c r="W15" s="606"/>
    </row>
    <row r="16" spans="3:23" ht="15" customHeight="1">
      <c r="C16" s="28" t="s">
        <v>6</v>
      </c>
      <c r="D16" s="577">
        <f>'１職員配置・園舎・園庭・設備'!C8</f>
        <v>0</v>
      </c>
      <c r="E16" s="637"/>
      <c r="F16" s="575"/>
      <c r="G16" s="575"/>
      <c r="H16" s="601"/>
      <c r="I16" s="602"/>
      <c r="J16" s="602"/>
      <c r="K16" s="666"/>
      <c r="L16" s="123">
        <f>L13*1.65</f>
        <v>0</v>
      </c>
      <c r="M16" s="124">
        <f>M13*3.3</f>
        <v>0</v>
      </c>
      <c r="N16" s="587"/>
      <c r="O16" s="587"/>
      <c r="P16" s="601"/>
      <c r="Q16" s="602"/>
      <c r="R16" s="602"/>
      <c r="S16" s="602"/>
      <c r="T16" s="602"/>
      <c r="U16" s="602"/>
      <c r="V16" s="602"/>
      <c r="W16" s="603"/>
    </row>
    <row r="17" spans="3:23" ht="15" customHeight="1">
      <c r="C17" s="26"/>
      <c r="D17" s="578"/>
      <c r="E17" s="658"/>
      <c r="F17" s="576"/>
      <c r="G17" s="576"/>
      <c r="H17" s="604"/>
      <c r="I17" s="605"/>
      <c r="J17" s="605"/>
      <c r="K17" s="667"/>
      <c r="L17" s="120"/>
      <c r="M17" s="125"/>
      <c r="N17" s="588"/>
      <c r="O17" s="588"/>
      <c r="P17" s="604"/>
      <c r="Q17" s="605"/>
      <c r="R17" s="605"/>
      <c r="S17" s="605"/>
      <c r="T17" s="605"/>
      <c r="U17" s="605"/>
      <c r="V17" s="605"/>
      <c r="W17" s="606"/>
    </row>
    <row r="18" spans="3:23" ht="15" customHeight="1">
      <c r="C18" s="28" t="s">
        <v>7</v>
      </c>
      <c r="D18" s="577">
        <f>'１職員配置・園舎・園庭・設備'!C9</f>
        <v>0</v>
      </c>
      <c r="E18" s="96" t="s">
        <v>8</v>
      </c>
      <c r="F18" s="579"/>
      <c r="G18" s="579"/>
      <c r="H18" s="601"/>
      <c r="I18" s="602"/>
      <c r="J18" s="602"/>
      <c r="K18" s="666"/>
      <c r="L18" s="587"/>
      <c r="M18" s="587"/>
      <c r="N18" s="121" t="s">
        <v>39</v>
      </c>
      <c r="O18" s="587"/>
      <c r="P18" s="7"/>
      <c r="Q18" s="8"/>
      <c r="R18" s="8"/>
      <c r="S18" s="8"/>
      <c r="T18" s="8"/>
      <c r="U18" s="8"/>
      <c r="V18" s="8"/>
      <c r="W18" s="35"/>
    </row>
    <row r="19" spans="3:23" ht="15" customHeight="1">
      <c r="C19" s="26"/>
      <c r="D19" s="578"/>
      <c r="E19" s="97">
        <f>SUM(D18:D19)</f>
        <v>0</v>
      </c>
      <c r="F19" s="580"/>
      <c r="G19" s="580"/>
      <c r="H19" s="604"/>
      <c r="I19" s="605"/>
      <c r="J19" s="605"/>
      <c r="K19" s="667"/>
      <c r="L19" s="588"/>
      <c r="M19" s="588"/>
      <c r="N19" s="122">
        <f>ROUNDDOWN(E19*1.98,2)</f>
        <v>0</v>
      </c>
      <c r="O19" s="588"/>
      <c r="P19" s="10"/>
      <c r="Q19" s="598" t="s">
        <v>20</v>
      </c>
      <c r="R19" s="599"/>
      <c r="S19" s="600"/>
      <c r="T19" s="598" t="s">
        <v>21</v>
      </c>
      <c r="U19" s="599"/>
      <c r="V19" s="600"/>
      <c r="W19" s="27"/>
    </row>
    <row r="20" spans="3:23" ht="15" customHeight="1">
      <c r="C20" s="28" t="s">
        <v>9</v>
      </c>
      <c r="D20" s="315" t="s">
        <v>318</v>
      </c>
      <c r="E20" s="94"/>
      <c r="F20" s="577">
        <f>'１職員配置・園舎・園庭・設備'!F10</f>
        <v>0</v>
      </c>
      <c r="G20" s="96"/>
      <c r="H20" s="104" t="s">
        <v>16</v>
      </c>
      <c r="I20" s="100"/>
      <c r="J20" s="100"/>
      <c r="K20" s="113"/>
      <c r="L20" s="587"/>
      <c r="M20" s="587"/>
      <c r="N20" s="701"/>
      <c r="O20" s="121" t="s">
        <v>40</v>
      </c>
      <c r="P20" s="10"/>
      <c r="Q20" s="4" t="s">
        <v>18</v>
      </c>
      <c r="R20" s="100" t="s">
        <v>32</v>
      </c>
      <c r="S20" s="113"/>
      <c r="T20" s="104" t="s">
        <v>33</v>
      </c>
      <c r="U20" s="100"/>
      <c r="V20" s="113"/>
      <c r="W20" s="127"/>
    </row>
    <row r="21" spans="3:23" ht="15" customHeight="1">
      <c r="C21" s="26"/>
      <c r="D21" s="316">
        <f>'１職員配置・園舎・園庭・設備'!E10</f>
        <v>0</v>
      </c>
      <c r="E21" s="637">
        <f>SUM(D20:D25)</f>
        <v>0</v>
      </c>
      <c r="F21" s="578"/>
      <c r="G21" s="637">
        <f>SUM(F20:F25)</f>
        <v>0</v>
      </c>
      <c r="H21" s="114" t="s">
        <v>24</v>
      </c>
      <c r="I21" s="115"/>
      <c r="J21" s="115"/>
      <c r="K21" s="116"/>
      <c r="L21" s="588"/>
      <c r="M21" s="588"/>
      <c r="N21" s="701"/>
      <c r="O21" s="126">
        <f>ROUNDDOWN((D21)*1.98,2)</f>
        <v>0</v>
      </c>
      <c r="P21" s="10"/>
      <c r="Q21" s="6"/>
      <c r="R21" s="128">
        <f>ROUNDDOWN((E19)*3.3,2)</f>
        <v>0</v>
      </c>
      <c r="S21" s="120" t="s">
        <v>17</v>
      </c>
      <c r="T21" s="118"/>
      <c r="U21" s="129">
        <f>R21</f>
        <v>0</v>
      </c>
      <c r="V21" s="120" t="s">
        <v>17</v>
      </c>
      <c r="W21" s="127"/>
    </row>
    <row r="22" spans="3:23" ht="15" customHeight="1">
      <c r="C22" s="28" t="s">
        <v>11</v>
      </c>
      <c r="D22" s="577">
        <f>'１職員配置・園舎・園庭・設備'!E11</f>
        <v>0</v>
      </c>
      <c r="E22" s="638"/>
      <c r="F22" s="577">
        <f>'１職員配置・園舎・園庭・設備'!F11</f>
        <v>0</v>
      </c>
      <c r="G22" s="637"/>
      <c r="H22" s="655">
        <f>IF(G$21=1,"１学級=180","")</f>
      </c>
      <c r="I22" s="656"/>
      <c r="J22" s="700">
        <f>IF($G$21=1,180,G21*0)</f>
        <v>0</v>
      </c>
      <c r="K22" s="670"/>
      <c r="L22" s="587"/>
      <c r="M22" s="587"/>
      <c r="N22" s="574"/>
      <c r="O22" s="659">
        <f>ROUNDDOWN((D22)*1.98,2)</f>
        <v>0</v>
      </c>
      <c r="P22" s="10"/>
      <c r="Q22" s="4" t="s">
        <v>19</v>
      </c>
      <c r="R22" s="130" t="s">
        <v>42</v>
      </c>
      <c r="S22" s="113"/>
      <c r="T22" s="104" t="s">
        <v>34</v>
      </c>
      <c r="U22" s="100"/>
      <c r="V22" s="113"/>
      <c r="W22" s="127"/>
    </row>
    <row r="23" spans="3:23" ht="15" customHeight="1">
      <c r="C23" s="26"/>
      <c r="D23" s="578"/>
      <c r="E23" s="638"/>
      <c r="F23" s="578"/>
      <c r="G23" s="637"/>
      <c r="H23" s="115" t="s">
        <v>25</v>
      </c>
      <c r="I23" s="115"/>
      <c r="J23" s="117"/>
      <c r="K23" s="116"/>
      <c r="L23" s="588"/>
      <c r="M23" s="588"/>
      <c r="N23" s="574"/>
      <c r="O23" s="660"/>
      <c r="P23" s="10"/>
      <c r="Q23" s="6"/>
      <c r="R23" s="128">
        <f>ROUNDDOWN(E21*3.3,2)</f>
        <v>0</v>
      </c>
      <c r="S23" s="120" t="s">
        <v>17</v>
      </c>
      <c r="T23" s="114" t="s">
        <v>120</v>
      </c>
      <c r="U23" s="131"/>
      <c r="V23" s="116"/>
      <c r="W23" s="127"/>
    </row>
    <row r="24" spans="3:23" ht="15" customHeight="1">
      <c r="C24" s="24" t="s">
        <v>28</v>
      </c>
      <c r="D24" s="577">
        <f>'１職員配置・園舎・園庭・設備'!E12</f>
        <v>0</v>
      </c>
      <c r="E24" s="638"/>
      <c r="F24" s="577">
        <f>'１職員配置・園舎・園庭・設備'!F12</f>
        <v>0</v>
      </c>
      <c r="G24" s="637"/>
      <c r="H24" s="655">
        <f>IF(G$21&gt;1,"320＋100×(学級数－2)","")</f>
      </c>
      <c r="I24" s="656"/>
      <c r="J24" s="669">
        <f>IF($G$21&gt;1,320+100*(G21-2),0)</f>
        <v>0</v>
      </c>
      <c r="K24" s="670"/>
      <c r="L24" s="587"/>
      <c r="M24" s="587"/>
      <c r="N24" s="574"/>
      <c r="O24" s="573">
        <f>ROUNDDOWN((D24)*1.98,2)</f>
        <v>0</v>
      </c>
      <c r="P24" s="10"/>
      <c r="Q24" s="18" t="s">
        <v>27</v>
      </c>
      <c r="R24" s="132">
        <f>IF($G$21&gt;=3,400+80*($G$21-3),IF($G$21&gt;=1,330+30*($G$21-1),$G$21*0))</f>
        <v>0</v>
      </c>
      <c r="S24" s="133" t="s">
        <v>17</v>
      </c>
      <c r="T24" s="119"/>
      <c r="U24" s="129">
        <f>IF(R$23&gt;R24,R$23,R$24)</f>
        <v>0</v>
      </c>
      <c r="V24" s="119" t="s">
        <v>29</v>
      </c>
      <c r="W24" s="134"/>
    </row>
    <row r="25" spans="3:23" ht="15" customHeight="1">
      <c r="C25" s="26"/>
      <c r="D25" s="578"/>
      <c r="E25" s="639"/>
      <c r="F25" s="578"/>
      <c r="G25" s="95"/>
      <c r="H25" s="118"/>
      <c r="I25" s="119"/>
      <c r="J25" s="119"/>
      <c r="K25" s="120"/>
      <c r="L25" s="588"/>
      <c r="M25" s="588"/>
      <c r="N25" s="574"/>
      <c r="O25" s="573"/>
      <c r="P25" s="13"/>
      <c r="Q25" s="22"/>
      <c r="R25" s="135"/>
      <c r="S25" s="115"/>
      <c r="T25" s="115"/>
      <c r="U25" s="115"/>
      <c r="V25" s="115"/>
      <c r="W25" s="127"/>
    </row>
    <row r="26" spans="3:23" ht="18.75" customHeight="1">
      <c r="C26" s="28" t="s">
        <v>1</v>
      </c>
      <c r="D26" s="94"/>
      <c r="E26" s="94"/>
      <c r="F26" s="94"/>
      <c r="G26" s="94"/>
      <c r="H26" s="99" t="s">
        <v>43</v>
      </c>
      <c r="I26" s="100"/>
      <c r="J26" s="100"/>
      <c r="K26" s="101" t="s">
        <v>17</v>
      </c>
      <c r="L26" s="102" t="s">
        <v>44</v>
      </c>
      <c r="M26" s="102" t="s">
        <v>46</v>
      </c>
      <c r="N26" s="103" t="s">
        <v>45</v>
      </c>
      <c r="O26" s="103" t="s">
        <v>47</v>
      </c>
      <c r="P26" s="104"/>
      <c r="Q26" s="100" t="s">
        <v>48</v>
      </c>
      <c r="R26" s="100"/>
      <c r="S26" s="100"/>
      <c r="T26" s="100"/>
      <c r="U26" s="105"/>
      <c r="V26" s="106" t="s">
        <v>17</v>
      </c>
      <c r="W26" s="136"/>
    </row>
    <row r="27" spans="3:23" s="19" customFormat="1" ht="18.75" customHeight="1" thickBot="1">
      <c r="C27" s="36" t="s">
        <v>12</v>
      </c>
      <c r="D27" s="98">
        <f>SUM(D14:D25)</f>
        <v>0</v>
      </c>
      <c r="E27" s="98">
        <f>SUM(E14:E24)</f>
        <v>0</v>
      </c>
      <c r="F27" s="98">
        <f>SUM(F20:F24)</f>
        <v>0</v>
      </c>
      <c r="G27" s="98">
        <f>SUM(G20:G24)</f>
        <v>0</v>
      </c>
      <c r="H27" s="697">
        <f>J22+J24</f>
        <v>0</v>
      </c>
      <c r="I27" s="698"/>
      <c r="J27" s="698"/>
      <c r="K27" s="699"/>
      <c r="L27" s="107">
        <f>L16</f>
        <v>0</v>
      </c>
      <c r="M27" s="107">
        <f>M16</f>
        <v>0</v>
      </c>
      <c r="N27" s="108">
        <f>N19</f>
        <v>0</v>
      </c>
      <c r="O27" s="108">
        <f>SUM(O21:O25)</f>
        <v>0</v>
      </c>
      <c r="P27" s="109"/>
      <c r="Q27" s="110"/>
      <c r="R27" s="110"/>
      <c r="S27" s="110"/>
      <c r="T27" s="110"/>
      <c r="U27" s="111">
        <f>U21+U24</f>
        <v>0</v>
      </c>
      <c r="V27" s="112"/>
      <c r="W27" s="137"/>
    </row>
    <row r="28" spans="3:23" ht="20.25" customHeight="1" thickTop="1">
      <c r="C28" s="631" t="s">
        <v>50</v>
      </c>
      <c r="D28" s="632"/>
      <c r="E28" s="632"/>
      <c r="F28" s="632"/>
      <c r="G28" s="633"/>
      <c r="H28" s="684" t="s">
        <v>107</v>
      </c>
      <c r="I28" s="685"/>
      <c r="J28" s="685"/>
      <c r="K28" s="685"/>
      <c r="L28" s="685"/>
      <c r="M28" s="685"/>
      <c r="N28" s="686"/>
      <c r="O28" s="678"/>
      <c r="P28" s="679"/>
      <c r="Q28" s="679"/>
      <c r="R28" s="679"/>
      <c r="S28" s="679"/>
      <c r="T28" s="679"/>
      <c r="U28" s="679"/>
      <c r="V28" s="679"/>
      <c r="W28" s="680"/>
    </row>
    <row r="29" spans="3:23" ht="20.25" customHeight="1">
      <c r="C29" s="634"/>
      <c r="D29" s="635"/>
      <c r="E29" s="635"/>
      <c r="F29" s="635"/>
      <c r="G29" s="636"/>
      <c r="H29" s="687">
        <f>H27+L27+M27+N27</f>
        <v>0</v>
      </c>
      <c r="I29" s="687"/>
      <c r="J29" s="687"/>
      <c r="K29" s="687"/>
      <c r="L29" s="687"/>
      <c r="M29" s="687"/>
      <c r="N29" s="687"/>
      <c r="O29" s="681"/>
      <c r="P29" s="682"/>
      <c r="Q29" s="682"/>
      <c r="R29" s="682"/>
      <c r="S29" s="682"/>
      <c r="T29" s="682"/>
      <c r="U29" s="682"/>
      <c r="V29" s="682"/>
      <c r="W29" s="683"/>
    </row>
    <row r="30" spans="3:23" ht="20.25" customHeight="1">
      <c r="C30" s="657" t="s">
        <v>51</v>
      </c>
      <c r="D30" s="626"/>
      <c r="E30" s="626"/>
      <c r="F30" s="626"/>
      <c r="G30" s="627"/>
      <c r="H30" s="649"/>
      <c r="I30" s="650"/>
      <c r="J30" s="650"/>
      <c r="K30" s="650"/>
      <c r="L30" s="650"/>
      <c r="M30" s="650"/>
      <c r="N30" s="650"/>
      <c r="O30" s="651"/>
      <c r="P30" s="688" t="s">
        <v>52</v>
      </c>
      <c r="Q30" s="689"/>
      <c r="R30" s="689"/>
      <c r="S30" s="689"/>
      <c r="T30" s="689"/>
      <c r="U30" s="689"/>
      <c r="V30" s="689"/>
      <c r="W30" s="690"/>
    </row>
    <row r="31" spans="3:23" ht="20.25" customHeight="1">
      <c r="C31" s="634"/>
      <c r="D31" s="635"/>
      <c r="E31" s="635"/>
      <c r="F31" s="635"/>
      <c r="G31" s="636"/>
      <c r="H31" s="652"/>
      <c r="I31" s="653"/>
      <c r="J31" s="653"/>
      <c r="K31" s="653"/>
      <c r="L31" s="653"/>
      <c r="M31" s="653"/>
      <c r="N31" s="653"/>
      <c r="O31" s="654"/>
      <c r="P31" s="691">
        <f>U27</f>
        <v>0</v>
      </c>
      <c r="Q31" s="692"/>
      <c r="R31" s="692"/>
      <c r="S31" s="692"/>
      <c r="T31" s="692"/>
      <c r="U31" s="692"/>
      <c r="V31" s="692"/>
      <c r="W31" s="693"/>
    </row>
    <row r="32" spans="3:23" ht="22.5" customHeight="1">
      <c r="C32" s="625" t="s">
        <v>49</v>
      </c>
      <c r="D32" s="626"/>
      <c r="E32" s="626"/>
      <c r="F32" s="626"/>
      <c r="G32" s="627"/>
      <c r="H32" s="649"/>
      <c r="I32" s="650"/>
      <c r="J32" s="650"/>
      <c r="K32" s="651"/>
      <c r="L32" s="138" t="s">
        <v>53</v>
      </c>
      <c r="M32" s="138" t="s">
        <v>54</v>
      </c>
      <c r="N32" s="671" t="s">
        <v>55</v>
      </c>
      <c r="O32" s="672"/>
      <c r="P32" s="661"/>
      <c r="Q32" s="650"/>
      <c r="R32" s="650"/>
      <c r="S32" s="650"/>
      <c r="T32" s="650"/>
      <c r="U32" s="650"/>
      <c r="V32" s="650"/>
      <c r="W32" s="662"/>
    </row>
    <row r="33" spans="3:23" ht="22.5" customHeight="1" thickBot="1">
      <c r="C33" s="628"/>
      <c r="D33" s="629"/>
      <c r="E33" s="629"/>
      <c r="F33" s="629"/>
      <c r="G33" s="630"/>
      <c r="H33" s="663"/>
      <c r="I33" s="664"/>
      <c r="J33" s="664"/>
      <c r="K33" s="668"/>
      <c r="L33" s="139">
        <f>L27</f>
        <v>0</v>
      </c>
      <c r="M33" s="139">
        <f>M27</f>
        <v>0</v>
      </c>
      <c r="N33" s="673">
        <f>N27+O27</f>
        <v>0</v>
      </c>
      <c r="O33" s="674"/>
      <c r="P33" s="663"/>
      <c r="Q33" s="664"/>
      <c r="R33" s="664"/>
      <c r="S33" s="664"/>
      <c r="T33" s="664"/>
      <c r="U33" s="664"/>
      <c r="V33" s="664"/>
      <c r="W33" s="665"/>
    </row>
    <row r="34" ht="29.25" customHeight="1" thickTop="1">
      <c r="H34" s="16"/>
    </row>
    <row r="35" spans="8:12" ht="14.25">
      <c r="H35" s="16"/>
      <c r="L35" s="79"/>
    </row>
    <row r="36" spans="8:18" ht="14.25" customHeight="1">
      <c r="H36" s="16"/>
      <c r="R36" s="80"/>
    </row>
    <row r="37" ht="14.25" customHeight="1">
      <c r="H37" s="16"/>
    </row>
    <row r="38" ht="14.25" customHeight="1">
      <c r="H38" s="16"/>
    </row>
    <row r="39" ht="14.25" customHeight="1">
      <c r="H39" s="16"/>
    </row>
    <row r="40" ht="14.25" customHeight="1">
      <c r="H40" s="16"/>
    </row>
    <row r="41" ht="14.25" customHeight="1">
      <c r="H41" s="16"/>
    </row>
    <row r="42" ht="14.25" customHeight="1">
      <c r="H42" s="16"/>
    </row>
    <row r="43" ht="14.25" customHeight="1">
      <c r="H43" s="16"/>
    </row>
    <row r="44" ht="14.25">
      <c r="H44" s="16"/>
    </row>
  </sheetData>
  <sheetProtection sheet="1"/>
  <mergeCells count="84">
    <mergeCell ref="P31:W31"/>
    <mergeCell ref="M14:M15"/>
    <mergeCell ref="H22:I22"/>
    <mergeCell ref="M20:M21"/>
    <mergeCell ref="P4:W6"/>
    <mergeCell ref="O18:O19"/>
    <mergeCell ref="H27:K27"/>
    <mergeCell ref="J22:K22"/>
    <mergeCell ref="L22:L23"/>
    <mergeCell ref="N20:N21"/>
    <mergeCell ref="N33:O33"/>
    <mergeCell ref="M22:M23"/>
    <mergeCell ref="H4:N4"/>
    <mergeCell ref="O10:O11"/>
    <mergeCell ref="N10:N11"/>
    <mergeCell ref="N7:O7"/>
    <mergeCell ref="O28:W29"/>
    <mergeCell ref="H28:N28"/>
    <mergeCell ref="H29:N29"/>
    <mergeCell ref="P30:W30"/>
    <mergeCell ref="P32:W33"/>
    <mergeCell ref="H14:K15"/>
    <mergeCell ref="H16:K17"/>
    <mergeCell ref="H18:K19"/>
    <mergeCell ref="H32:K33"/>
    <mergeCell ref="M24:M25"/>
    <mergeCell ref="L18:L19"/>
    <mergeCell ref="L20:L21"/>
    <mergeCell ref="J24:K24"/>
    <mergeCell ref="N32:O32"/>
    <mergeCell ref="D14:D15"/>
    <mergeCell ref="D16:D17"/>
    <mergeCell ref="D18:D19"/>
    <mergeCell ref="D22:D23"/>
    <mergeCell ref="H30:O31"/>
    <mergeCell ref="H24:I24"/>
    <mergeCell ref="L24:L25"/>
    <mergeCell ref="C30:G31"/>
    <mergeCell ref="E15:E17"/>
    <mergeCell ref="O22:O23"/>
    <mergeCell ref="C32:G33"/>
    <mergeCell ref="F24:F25"/>
    <mergeCell ref="C28:G29"/>
    <mergeCell ref="E21:E25"/>
    <mergeCell ref="G21:G24"/>
    <mergeCell ref="E7:E13"/>
    <mergeCell ref="F7:F13"/>
    <mergeCell ref="C7:C13"/>
    <mergeCell ref="D7:D13"/>
    <mergeCell ref="D24:D25"/>
    <mergeCell ref="F3:G6"/>
    <mergeCell ref="L5:N5"/>
    <mergeCell ref="Q13:V13"/>
    <mergeCell ref="G18:G19"/>
    <mergeCell ref="G7:G13"/>
    <mergeCell ref="Q19:S19"/>
    <mergeCell ref="P16:W17"/>
    <mergeCell ref="N6:O6"/>
    <mergeCell ref="L6:M6"/>
    <mergeCell ref="L12:M12"/>
    <mergeCell ref="L9:L10"/>
    <mergeCell ref="M9:M10"/>
    <mergeCell ref="L14:L15"/>
    <mergeCell ref="O14:O15"/>
    <mergeCell ref="L11:M11"/>
    <mergeCell ref="F14:F15"/>
    <mergeCell ref="C3:E6"/>
    <mergeCell ref="M18:M19"/>
    <mergeCell ref="O16:O17"/>
    <mergeCell ref="H5:K6"/>
    <mergeCell ref="H3:W3"/>
    <mergeCell ref="T19:V19"/>
    <mergeCell ref="G14:G15"/>
    <mergeCell ref="P14:W15"/>
    <mergeCell ref="N14:N15"/>
    <mergeCell ref="N16:N17"/>
    <mergeCell ref="O24:O25"/>
    <mergeCell ref="N22:N23"/>
    <mergeCell ref="N24:N25"/>
    <mergeCell ref="F16:F17"/>
    <mergeCell ref="G16:G17"/>
    <mergeCell ref="F20:F21"/>
    <mergeCell ref="F22:F23"/>
    <mergeCell ref="F18:F19"/>
  </mergeCells>
  <printOptions/>
  <pageMargins left="0.75" right="0.16" top="0.78" bottom="0.35433070866141736" header="0.6" footer="0.11811023622047245"/>
  <pageSetup fitToHeight="0" fitToWidth="1" horizontalDpi="600" verticalDpi="600" orientation="landscape" paperSize="9" scale="68" r:id="rId2"/>
  <legacyDrawing r:id="rId1"/>
</worksheet>
</file>

<file path=xl/worksheets/sheet7.xml><?xml version="1.0" encoding="utf-8"?>
<worksheet xmlns="http://schemas.openxmlformats.org/spreadsheetml/2006/main" xmlns:r="http://schemas.openxmlformats.org/officeDocument/2006/relationships">
  <sheetPr>
    <tabColor rgb="FFC00000"/>
  </sheetPr>
  <dimension ref="B1:R25"/>
  <sheetViews>
    <sheetView zoomScaleSheetLayoutView="100" workbookViewId="0" topLeftCell="F1">
      <selection activeCell="I11" sqref="I11:I12"/>
    </sheetView>
  </sheetViews>
  <sheetFormatPr defaultColWidth="9.00390625" defaultRowHeight="13.5"/>
  <cols>
    <col min="1" max="1" width="4.625" style="45" customWidth="1"/>
    <col min="2" max="3" width="9.75390625" style="45" customWidth="1"/>
    <col min="4" max="5" width="9.00390625" style="45" customWidth="1"/>
    <col min="6" max="6" width="7.25390625" style="45" customWidth="1"/>
    <col min="7" max="9" width="9.00390625" style="45" customWidth="1"/>
    <col min="10" max="10" width="3.75390625" style="45" customWidth="1"/>
    <col min="11" max="11" width="9.00390625" style="45" customWidth="1"/>
    <col min="12" max="12" width="4.125" style="45" customWidth="1"/>
    <col min="13" max="13" width="7.50390625" style="45" customWidth="1"/>
    <col min="14" max="16" width="9.00390625" style="45" customWidth="1"/>
    <col min="17" max="17" width="14.625" style="45" customWidth="1"/>
    <col min="18" max="16384" width="9.00390625" style="45" customWidth="1"/>
  </cols>
  <sheetData>
    <row r="1" spans="8:12" ht="14.25">
      <c r="H1" s="159" t="str">
        <f>'１職員配置・園舎・園庭・設備'!$L$1</f>
        <v>（施設名（仮称））</v>
      </c>
      <c r="I1" s="46"/>
      <c r="L1" s="158"/>
    </row>
    <row r="2" ht="22.5" customHeight="1">
      <c r="B2" s="45" t="s">
        <v>167</v>
      </c>
    </row>
    <row r="3" spans="2:11" ht="22.5" customHeight="1">
      <c r="B3" s="552" t="s">
        <v>166</v>
      </c>
      <c r="C3" s="552"/>
      <c r="D3" s="552"/>
      <c r="E3" s="552"/>
      <c r="F3" s="569" t="s">
        <v>66</v>
      </c>
      <c r="G3" s="571" t="s">
        <v>133</v>
      </c>
      <c r="H3" s="572"/>
      <c r="I3" s="559" t="s">
        <v>67</v>
      </c>
      <c r="K3" s="47"/>
    </row>
    <row r="4" spans="2:11" ht="22.5" customHeight="1">
      <c r="B4" s="395" t="s">
        <v>94</v>
      </c>
      <c r="C4" s="708" t="s">
        <v>192</v>
      </c>
      <c r="D4" s="702"/>
      <c r="E4" s="703"/>
      <c r="F4" s="570"/>
      <c r="G4" s="554" t="s">
        <v>56</v>
      </c>
      <c r="H4" s="554" t="s">
        <v>68</v>
      </c>
      <c r="I4" s="560"/>
      <c r="K4" s="47"/>
    </row>
    <row r="5" spans="2:11" ht="22.5" customHeight="1">
      <c r="B5" s="395"/>
      <c r="C5" s="708"/>
      <c r="D5" s="704"/>
      <c r="E5" s="705"/>
      <c r="F5" s="570"/>
      <c r="G5" s="555"/>
      <c r="H5" s="555"/>
      <c r="I5" s="560"/>
      <c r="K5" s="47"/>
    </row>
    <row r="6" spans="2:11" ht="22.5" customHeight="1">
      <c r="B6" s="553"/>
      <c r="C6" s="182" t="s">
        <v>69</v>
      </c>
      <c r="D6" s="704"/>
      <c r="E6" s="705"/>
      <c r="F6" s="48" t="s">
        <v>70</v>
      </c>
      <c r="G6" s="49" t="s">
        <v>69</v>
      </c>
      <c r="H6" s="49" t="s">
        <v>69</v>
      </c>
      <c r="I6" s="560"/>
      <c r="K6" s="47"/>
    </row>
    <row r="7" spans="2:11" ht="22.5" customHeight="1">
      <c r="B7" s="50" t="s">
        <v>71</v>
      </c>
      <c r="C7" s="183">
        <f>'１職員配置・園舎・園庭・設備'!L36</f>
        <v>0</v>
      </c>
      <c r="D7" s="704"/>
      <c r="E7" s="705"/>
      <c r="F7" s="564"/>
      <c r="G7" s="52">
        <f>ROUNDDOWN(C7/3,1)</f>
        <v>0</v>
      </c>
      <c r="H7" s="567"/>
      <c r="I7" s="53" t="s">
        <v>72</v>
      </c>
      <c r="J7" s="557"/>
      <c r="K7" s="47"/>
    </row>
    <row r="8" spans="2:11" ht="22.5" customHeight="1">
      <c r="B8" s="50" t="s">
        <v>103</v>
      </c>
      <c r="C8" s="183">
        <f>'１職員配置・園舎・園庭・設備'!L37</f>
        <v>0</v>
      </c>
      <c r="D8" s="704"/>
      <c r="E8" s="705"/>
      <c r="F8" s="565"/>
      <c r="G8" s="550">
        <f>ROUNDDOWN((C8+C9)/6,1)</f>
        <v>0</v>
      </c>
      <c r="H8" s="568"/>
      <c r="I8" s="558" t="s">
        <v>73</v>
      </c>
      <c r="J8" s="557"/>
      <c r="K8" s="47"/>
    </row>
    <row r="9" spans="2:11" ht="22.5" customHeight="1">
      <c r="B9" s="50" t="s">
        <v>74</v>
      </c>
      <c r="C9" s="183">
        <f>'１職員配置・園舎・園庭・設備'!L38</f>
        <v>0</v>
      </c>
      <c r="D9" s="704"/>
      <c r="E9" s="705"/>
      <c r="F9" s="566"/>
      <c r="G9" s="551"/>
      <c r="H9" s="568"/>
      <c r="I9" s="558"/>
      <c r="J9" s="557"/>
      <c r="K9" s="54"/>
    </row>
    <row r="10" spans="2:18" ht="22.5" customHeight="1">
      <c r="B10" s="50" t="s">
        <v>75</v>
      </c>
      <c r="C10" s="183">
        <f>'１職員配置・園舎・園庭・設備'!L39</f>
        <v>0</v>
      </c>
      <c r="D10" s="704"/>
      <c r="E10" s="705"/>
      <c r="F10" s="55">
        <f>ROUNDUP(C10/35,0)</f>
        <v>0</v>
      </c>
      <c r="G10" s="52">
        <f>ROUNDDOWN(C10/20,1)</f>
        <v>0</v>
      </c>
      <c r="H10" s="568"/>
      <c r="I10" s="53" t="s">
        <v>76</v>
      </c>
      <c r="J10" s="557"/>
      <c r="R10" s="61"/>
    </row>
    <row r="11" spans="2:18" ht="22.5" customHeight="1">
      <c r="B11" s="50" t="s">
        <v>77</v>
      </c>
      <c r="C11" s="183">
        <f>'１職員配置・園舎・園庭・設備'!L40</f>
        <v>0</v>
      </c>
      <c r="D11" s="704"/>
      <c r="E11" s="705"/>
      <c r="F11" s="55">
        <f>ROUNDUP(C11/35,0)</f>
        <v>0</v>
      </c>
      <c r="G11" s="550">
        <f>ROUNDDOWN((C11+C12)/30,1)</f>
        <v>0</v>
      </c>
      <c r="H11" s="568"/>
      <c r="I11" s="558" t="s">
        <v>78</v>
      </c>
      <c r="J11" s="557"/>
      <c r="R11" s="64"/>
    </row>
    <row r="12" spans="2:18" ht="22.5" customHeight="1">
      <c r="B12" s="50" t="s">
        <v>79</v>
      </c>
      <c r="C12" s="183">
        <f>'１職員配置・園舎・園庭・設備'!L41</f>
        <v>0</v>
      </c>
      <c r="D12" s="704"/>
      <c r="E12" s="705"/>
      <c r="F12" s="55">
        <f>ROUNDUP(C12/35,0)</f>
        <v>0</v>
      </c>
      <c r="G12" s="551"/>
      <c r="H12" s="568"/>
      <c r="I12" s="558"/>
      <c r="J12" s="557"/>
      <c r="R12" s="59"/>
    </row>
    <row r="13" spans="2:12" ht="22.5" customHeight="1">
      <c r="B13" s="56" t="s">
        <v>80</v>
      </c>
      <c r="C13" s="51">
        <f>SUM(C7:C12)</f>
        <v>0</v>
      </c>
      <c r="D13" s="706"/>
      <c r="E13" s="707"/>
      <c r="F13" s="57">
        <f>SUM(F10:F12)</f>
        <v>0</v>
      </c>
      <c r="G13" s="77">
        <f>SUM(G7:G11)</f>
        <v>0</v>
      </c>
      <c r="H13" s="51">
        <f>ROUND(SUM(G13:G13),0)</f>
        <v>0</v>
      </c>
      <c r="I13" s="51"/>
      <c r="J13" s="58"/>
      <c r="L13" s="47"/>
    </row>
    <row r="14" spans="9:11" ht="22.5" customHeight="1">
      <c r="I14" s="59"/>
      <c r="J14" s="59"/>
      <c r="K14" s="60"/>
    </row>
    <row r="15" spans="2:13" ht="24" customHeight="1">
      <c r="B15" s="62" t="s">
        <v>81</v>
      </c>
      <c r="C15" s="61"/>
      <c r="D15" s="61"/>
      <c r="E15" s="61"/>
      <c r="F15" s="61"/>
      <c r="G15" s="61"/>
      <c r="H15" s="61"/>
      <c r="M15" s="161"/>
    </row>
    <row r="16" spans="2:13" ht="24" customHeight="1">
      <c r="B16" s="63" t="s">
        <v>132</v>
      </c>
      <c r="C16" s="64"/>
      <c r="D16" s="64"/>
      <c r="E16" s="64"/>
      <c r="F16" s="64"/>
      <c r="H16" s="64"/>
      <c r="I16" s="68"/>
      <c r="J16" s="68"/>
      <c r="K16" s="68"/>
      <c r="L16" s="68"/>
      <c r="M16" s="68"/>
    </row>
    <row r="17" spans="2:13" ht="24" customHeight="1">
      <c r="B17" s="63" t="s">
        <v>82</v>
      </c>
      <c r="I17" s="68"/>
      <c r="J17" s="68"/>
      <c r="K17" s="68"/>
      <c r="L17" s="68"/>
      <c r="M17" s="68"/>
    </row>
    <row r="18" spans="2:13" ht="24" customHeight="1">
      <c r="B18" s="68"/>
      <c r="C18" s="68"/>
      <c r="I18" s="69"/>
      <c r="J18" s="69"/>
      <c r="K18" s="68"/>
      <c r="L18" s="68"/>
      <c r="M18" s="68"/>
    </row>
    <row r="19" spans="2:13" ht="24" customHeight="1">
      <c r="B19" s="68"/>
      <c r="C19" s="68"/>
      <c r="I19" s="69"/>
      <c r="J19" s="69"/>
      <c r="K19" s="68"/>
      <c r="L19" s="68"/>
      <c r="M19" s="68"/>
    </row>
    <row r="20" spans="2:13" ht="24" customHeight="1">
      <c r="B20" s="68"/>
      <c r="C20" s="68"/>
      <c r="I20" s="69"/>
      <c r="J20" s="69"/>
      <c r="K20" s="68"/>
      <c r="L20" s="68"/>
      <c r="M20" s="68"/>
    </row>
    <row r="21" spans="2:13" ht="24" customHeight="1">
      <c r="B21" s="68"/>
      <c r="C21" s="68"/>
      <c r="I21" s="69"/>
      <c r="J21" s="69"/>
      <c r="K21" s="68"/>
      <c r="L21" s="68"/>
      <c r="M21" s="68"/>
    </row>
    <row r="22" spans="2:13" ht="24" customHeight="1">
      <c r="B22" s="68"/>
      <c r="C22" s="68"/>
      <c r="I22" s="69"/>
      <c r="J22" s="69"/>
      <c r="K22" s="68"/>
      <c r="L22" s="68"/>
      <c r="M22" s="68"/>
    </row>
    <row r="23" spans="2:13" ht="24" customHeight="1">
      <c r="B23" s="68"/>
      <c r="C23" s="68"/>
      <c r="I23" s="68"/>
      <c r="J23" s="68"/>
      <c r="K23" s="68"/>
      <c r="L23" s="68"/>
      <c r="M23" s="68"/>
    </row>
    <row r="24" spans="2:13" ht="24" customHeight="1">
      <c r="B24" s="68"/>
      <c r="C24" s="68"/>
      <c r="I24" s="68"/>
      <c r="J24" s="68"/>
      <c r="K24" s="68"/>
      <c r="L24" s="68"/>
      <c r="M24" s="68"/>
    </row>
    <row r="25" spans="2:13" ht="24" customHeight="1">
      <c r="B25" s="68"/>
      <c r="C25" s="68"/>
      <c r="I25" s="68"/>
      <c r="J25" s="68"/>
      <c r="K25" s="68"/>
      <c r="L25" s="68"/>
      <c r="M25" s="68"/>
    </row>
    <row r="26" ht="15" customHeight="1"/>
    <row r="27" ht="15" customHeight="1"/>
    <row r="28" ht="15" customHeight="1"/>
    <row r="29" ht="15" customHeight="1"/>
    <row r="30" ht="15" customHeight="1"/>
    <row r="31" ht="15" customHeight="1"/>
    <row r="32" s="47" customFormat="1" ht="15" customHeight="1"/>
  </sheetData>
  <sheetProtection sheet="1"/>
  <mergeCells count="16">
    <mergeCell ref="H7:H12"/>
    <mergeCell ref="J7:J12"/>
    <mergeCell ref="G8:G9"/>
    <mergeCell ref="I8:I9"/>
    <mergeCell ref="G11:G12"/>
    <mergeCell ref="I11:I12"/>
    <mergeCell ref="D4:E13"/>
    <mergeCell ref="B3:E3"/>
    <mergeCell ref="F3:F5"/>
    <mergeCell ref="G3:H3"/>
    <mergeCell ref="I3:I6"/>
    <mergeCell ref="B4:B6"/>
    <mergeCell ref="C4:C5"/>
    <mergeCell ref="G4:G5"/>
    <mergeCell ref="H4:H5"/>
    <mergeCell ref="F7:F9"/>
  </mergeCells>
  <printOptions horizontalCentered="1"/>
  <pageMargins left="0.9448818897637796" right="0.35433070866141736" top="0.984251968503937" bottom="0.984251968503937" header="0.5511811023622047" footer="0.5118110236220472"/>
  <pageSetup fitToWidth="2"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C00000"/>
    <pageSetUpPr fitToPage="1"/>
  </sheetPr>
  <dimension ref="B1:X44"/>
  <sheetViews>
    <sheetView zoomScale="80" zoomScaleNormal="80" zoomScaleSheetLayoutView="70" workbookViewId="0" topLeftCell="P1">
      <selection activeCell="O21" sqref="O21"/>
    </sheetView>
  </sheetViews>
  <sheetFormatPr defaultColWidth="9.00390625" defaultRowHeight="13.5"/>
  <cols>
    <col min="1" max="1" width="9.00390625" style="1" customWidth="1"/>
    <col min="2" max="2" width="3.50390625" style="1" customWidth="1"/>
    <col min="3" max="3" width="12.50390625" style="1" customWidth="1"/>
    <col min="4" max="7" width="6.125" style="1" customWidth="1"/>
    <col min="8" max="8" width="13.50390625" style="1" customWidth="1"/>
    <col min="9" max="9" width="12.50390625" style="1" customWidth="1"/>
    <col min="10" max="10" width="8.00390625" style="1" customWidth="1"/>
    <col min="11" max="11" width="6.25390625" style="1" customWidth="1"/>
    <col min="12" max="13" width="16.25390625" style="1" customWidth="1"/>
    <col min="14" max="14" width="19.625" style="1" bestFit="1" customWidth="1"/>
    <col min="15" max="15" width="18.375" style="1" bestFit="1" customWidth="1"/>
    <col min="16" max="16" width="1.875" style="1" customWidth="1"/>
    <col min="17" max="17" width="5.875" style="1" customWidth="1"/>
    <col min="18" max="18" width="12.125" style="1" customWidth="1"/>
    <col min="19" max="19" width="7.875" style="1" customWidth="1"/>
    <col min="20" max="20" width="3.875" style="1" customWidth="1"/>
    <col min="21" max="21" width="12.75390625" style="1" customWidth="1"/>
    <col min="22" max="22" width="9.125" style="1" customWidth="1"/>
    <col min="23" max="23" width="3.00390625" style="1" customWidth="1"/>
    <col min="24" max="16384" width="9.00390625" style="1" customWidth="1"/>
  </cols>
  <sheetData>
    <row r="1" spans="19:23" ht="15">
      <c r="S1" s="1" t="str">
        <f>'１職員配置・園舎・園庭・設備'!$L$1</f>
        <v>（施設名（仮称））</v>
      </c>
      <c r="W1" s="158"/>
    </row>
    <row r="2" s="25" customFormat="1" ht="26.25" customHeight="1" thickBot="1">
      <c r="B2" s="25" t="s">
        <v>93</v>
      </c>
    </row>
    <row r="3" spans="3:23" ht="23.25" customHeight="1" thickTop="1">
      <c r="C3" s="711" t="s">
        <v>209</v>
      </c>
      <c r="D3" s="712"/>
      <c r="E3" s="713"/>
      <c r="F3" s="615" t="s">
        <v>110</v>
      </c>
      <c r="G3" s="616"/>
      <c r="H3" s="595" t="s">
        <v>15</v>
      </c>
      <c r="I3" s="596"/>
      <c r="J3" s="596"/>
      <c r="K3" s="596"/>
      <c r="L3" s="596"/>
      <c r="M3" s="596"/>
      <c r="N3" s="596"/>
      <c r="O3" s="596"/>
      <c r="P3" s="596"/>
      <c r="Q3" s="596"/>
      <c r="R3" s="596"/>
      <c r="S3" s="596"/>
      <c r="T3" s="596"/>
      <c r="U3" s="596"/>
      <c r="V3" s="596"/>
      <c r="W3" s="597"/>
    </row>
    <row r="4" spans="3:23" ht="18" customHeight="1">
      <c r="C4" s="714"/>
      <c r="D4" s="715"/>
      <c r="E4" s="716"/>
      <c r="F4" s="592"/>
      <c r="G4" s="594"/>
      <c r="H4" s="717" t="s">
        <v>36</v>
      </c>
      <c r="I4" s="717"/>
      <c r="J4" s="717"/>
      <c r="K4" s="717"/>
      <c r="L4" s="718"/>
      <c r="M4" s="718"/>
      <c r="N4" s="718"/>
      <c r="O4" s="140"/>
      <c r="P4" s="694" t="s">
        <v>193</v>
      </c>
      <c r="Q4" s="590"/>
      <c r="R4" s="590"/>
      <c r="S4" s="590"/>
      <c r="T4" s="590"/>
      <c r="U4" s="590"/>
      <c r="V4" s="590"/>
      <c r="W4" s="695"/>
    </row>
    <row r="5" spans="3:23" ht="18" customHeight="1">
      <c r="C5" s="714"/>
      <c r="D5" s="715"/>
      <c r="E5" s="716"/>
      <c r="F5" s="617"/>
      <c r="G5" s="618"/>
      <c r="H5" s="719" t="s">
        <v>114</v>
      </c>
      <c r="I5" s="720"/>
      <c r="J5" s="720"/>
      <c r="K5" s="721"/>
      <c r="L5" s="598" t="s">
        <v>115</v>
      </c>
      <c r="M5" s="599"/>
      <c r="N5" s="600"/>
      <c r="O5" s="17" t="s">
        <v>116</v>
      </c>
      <c r="P5" s="592"/>
      <c r="Q5" s="593"/>
      <c r="R5" s="593"/>
      <c r="S5" s="593"/>
      <c r="T5" s="593"/>
      <c r="U5" s="593"/>
      <c r="V5" s="593"/>
      <c r="W5" s="696"/>
    </row>
    <row r="6" spans="3:23" ht="18" customHeight="1">
      <c r="C6" s="714"/>
      <c r="D6" s="715"/>
      <c r="E6" s="716"/>
      <c r="F6" s="617"/>
      <c r="G6" s="618"/>
      <c r="H6" s="722"/>
      <c r="I6" s="723"/>
      <c r="J6" s="723"/>
      <c r="K6" s="724"/>
      <c r="L6" s="622" t="s">
        <v>35</v>
      </c>
      <c r="M6" s="621"/>
      <c r="N6" s="621" t="s">
        <v>38</v>
      </c>
      <c r="O6" s="621"/>
      <c r="P6" s="592"/>
      <c r="Q6" s="593"/>
      <c r="R6" s="593"/>
      <c r="S6" s="593"/>
      <c r="T6" s="593"/>
      <c r="U6" s="593"/>
      <c r="V6" s="593"/>
      <c r="W6" s="696"/>
    </row>
    <row r="7" spans="3:23" ht="27.75" customHeight="1">
      <c r="C7" s="646" t="s">
        <v>109</v>
      </c>
      <c r="D7" s="725" t="s">
        <v>111</v>
      </c>
      <c r="E7" s="640"/>
      <c r="F7" s="728" t="s">
        <v>113</v>
      </c>
      <c r="G7" s="721" t="s">
        <v>112</v>
      </c>
      <c r="H7" s="104"/>
      <c r="I7" s="100"/>
      <c r="J7" s="100"/>
      <c r="K7" s="113"/>
      <c r="L7" s="2" t="s">
        <v>13</v>
      </c>
      <c r="M7" s="2" t="s">
        <v>0</v>
      </c>
      <c r="N7" s="676" t="s">
        <v>41</v>
      </c>
      <c r="O7" s="677"/>
      <c r="P7" s="7"/>
      <c r="Q7" s="8"/>
      <c r="R7" s="8"/>
      <c r="S7" s="8"/>
      <c r="T7" s="8"/>
      <c r="U7" s="8"/>
      <c r="V7" s="8"/>
      <c r="W7" s="35"/>
    </row>
    <row r="8" spans="3:23" ht="27.75" customHeight="1">
      <c r="C8" s="647"/>
      <c r="D8" s="726"/>
      <c r="E8" s="641"/>
      <c r="F8" s="729"/>
      <c r="G8" s="724"/>
      <c r="H8" s="114"/>
      <c r="I8" s="115"/>
      <c r="J8" s="115"/>
      <c r="K8" s="116"/>
      <c r="L8" s="3" t="s">
        <v>14</v>
      </c>
      <c r="M8" s="3" t="s">
        <v>2</v>
      </c>
      <c r="N8" s="3" t="s">
        <v>3</v>
      </c>
      <c r="O8" s="3" t="s">
        <v>3</v>
      </c>
      <c r="P8" s="10"/>
      <c r="Q8" s="11"/>
      <c r="R8" s="11"/>
      <c r="S8" s="11"/>
      <c r="T8" s="11"/>
      <c r="U8" s="11"/>
      <c r="V8" s="11"/>
      <c r="W8" s="27"/>
    </row>
    <row r="9" spans="3:23" ht="30" customHeight="1">
      <c r="C9" s="647"/>
      <c r="D9" s="726"/>
      <c r="E9" s="641"/>
      <c r="F9" s="729"/>
      <c r="G9" s="724"/>
      <c r="H9" s="114"/>
      <c r="I9" s="115"/>
      <c r="J9" s="115"/>
      <c r="K9" s="116"/>
      <c r="L9" s="607" t="s">
        <v>23</v>
      </c>
      <c r="M9" s="609" t="s">
        <v>22</v>
      </c>
      <c r="N9" s="20" t="s">
        <v>117</v>
      </c>
      <c r="O9" s="21" t="s">
        <v>37</v>
      </c>
      <c r="P9" s="10"/>
      <c r="Q9" s="11"/>
      <c r="R9" s="11"/>
      <c r="S9" s="11"/>
      <c r="T9" s="11"/>
      <c r="U9" s="11"/>
      <c r="V9" s="11"/>
      <c r="W9" s="27"/>
    </row>
    <row r="10" spans="3:23" ht="30" customHeight="1">
      <c r="C10" s="647"/>
      <c r="D10" s="726"/>
      <c r="E10" s="641"/>
      <c r="F10" s="729"/>
      <c r="G10" s="724"/>
      <c r="H10" s="114"/>
      <c r="I10" s="115"/>
      <c r="J10" s="115"/>
      <c r="K10" s="116"/>
      <c r="L10" s="608"/>
      <c r="M10" s="610"/>
      <c r="N10" s="732" t="s">
        <v>123</v>
      </c>
      <c r="O10" s="732" t="s">
        <v>123</v>
      </c>
      <c r="P10" s="10"/>
      <c r="Q10" s="11"/>
      <c r="R10" s="11"/>
      <c r="S10" s="11"/>
      <c r="T10" s="11"/>
      <c r="U10" s="11"/>
      <c r="V10" s="11"/>
      <c r="W10" s="27"/>
    </row>
    <row r="11" spans="3:23" ht="22.5" customHeight="1">
      <c r="C11" s="647"/>
      <c r="D11" s="726"/>
      <c r="E11" s="641"/>
      <c r="F11" s="729"/>
      <c r="G11" s="724"/>
      <c r="H11" s="114"/>
      <c r="I11" s="115"/>
      <c r="J11" s="115"/>
      <c r="K11" s="116"/>
      <c r="L11" s="613" t="s">
        <v>152</v>
      </c>
      <c r="M11" s="614"/>
      <c r="N11" s="732"/>
      <c r="O11" s="732"/>
      <c r="P11" s="10"/>
      <c r="Q11" s="11"/>
      <c r="R11" s="11"/>
      <c r="S11" s="11"/>
      <c r="T11" s="11"/>
      <c r="U11" s="11"/>
      <c r="V11" s="11"/>
      <c r="W11" s="27"/>
    </row>
    <row r="12" spans="3:23" ht="22.5" customHeight="1">
      <c r="C12" s="647"/>
      <c r="D12" s="726"/>
      <c r="E12" s="641"/>
      <c r="F12" s="729"/>
      <c r="G12" s="724"/>
      <c r="H12" s="114"/>
      <c r="I12" s="115"/>
      <c r="J12" s="115"/>
      <c r="K12" s="116"/>
      <c r="L12" s="623" t="str">
        <f>IF(L13+M13=D14+D16,"OK","Not")</f>
        <v>OK</v>
      </c>
      <c r="M12" s="624"/>
      <c r="N12" s="5"/>
      <c r="O12" s="5"/>
      <c r="P12" s="114"/>
      <c r="Q12" s="115" t="s">
        <v>121</v>
      </c>
      <c r="R12" s="115"/>
      <c r="S12" s="115"/>
      <c r="T12" s="115"/>
      <c r="U12" s="115"/>
      <c r="V12" s="115"/>
      <c r="W12" s="127"/>
    </row>
    <row r="13" spans="3:23" ht="33" customHeight="1">
      <c r="C13" s="648"/>
      <c r="D13" s="727"/>
      <c r="E13" s="642"/>
      <c r="F13" s="730"/>
      <c r="G13" s="731"/>
      <c r="H13" s="118"/>
      <c r="I13" s="119"/>
      <c r="J13" s="119"/>
      <c r="K13" s="120"/>
      <c r="L13" s="184">
        <f>IF('１職員配置・園舎・園庭・設備'!L7&gt;D14,'１職員配置・園舎・園庭・設備'!L7,D14)</f>
        <v>0</v>
      </c>
      <c r="M13" s="184">
        <f>D14+D16-L13</f>
        <v>0</v>
      </c>
      <c r="N13" s="6"/>
      <c r="O13" s="6"/>
      <c r="P13" s="118"/>
      <c r="Q13" s="733" t="s">
        <v>194</v>
      </c>
      <c r="R13" s="733"/>
      <c r="S13" s="733"/>
      <c r="T13" s="733"/>
      <c r="U13" s="733"/>
      <c r="V13" s="733"/>
      <c r="W13" s="187"/>
    </row>
    <row r="14" spans="3:23" ht="15" customHeight="1">
      <c r="C14" s="28" t="s">
        <v>4</v>
      </c>
      <c r="D14" s="734">
        <f>'１職員配置・園舎・園庭・設備'!L36</f>
        <v>0</v>
      </c>
      <c r="E14" s="94" t="s">
        <v>5</v>
      </c>
      <c r="F14" s="736"/>
      <c r="G14" s="736"/>
      <c r="H14" s="661"/>
      <c r="I14" s="738"/>
      <c r="J14" s="738"/>
      <c r="K14" s="739"/>
      <c r="L14" s="611" t="s">
        <v>30</v>
      </c>
      <c r="M14" s="611" t="s">
        <v>31</v>
      </c>
      <c r="N14" s="587"/>
      <c r="O14" s="743"/>
      <c r="P14" s="661"/>
      <c r="Q14" s="738"/>
      <c r="R14" s="738"/>
      <c r="S14" s="738"/>
      <c r="T14" s="738"/>
      <c r="U14" s="738"/>
      <c r="V14" s="738"/>
      <c r="W14" s="745"/>
    </row>
    <row r="15" spans="3:23" ht="15" customHeight="1">
      <c r="C15" s="26"/>
      <c r="D15" s="735"/>
      <c r="E15" s="637">
        <f>SUM(D14:D17)</f>
        <v>0</v>
      </c>
      <c r="F15" s="737"/>
      <c r="G15" s="737"/>
      <c r="H15" s="740"/>
      <c r="I15" s="741"/>
      <c r="J15" s="741"/>
      <c r="K15" s="742"/>
      <c r="L15" s="612"/>
      <c r="M15" s="612"/>
      <c r="N15" s="588"/>
      <c r="O15" s="744"/>
      <c r="P15" s="740"/>
      <c r="Q15" s="741"/>
      <c r="R15" s="741"/>
      <c r="S15" s="741"/>
      <c r="T15" s="741"/>
      <c r="U15" s="741"/>
      <c r="V15" s="741"/>
      <c r="W15" s="746"/>
    </row>
    <row r="16" spans="3:23" ht="15" customHeight="1">
      <c r="C16" s="28" t="s">
        <v>6</v>
      </c>
      <c r="D16" s="734">
        <f>'１職員配置・園舎・園庭・設備'!L37</f>
        <v>0</v>
      </c>
      <c r="E16" s="637"/>
      <c r="F16" s="747"/>
      <c r="G16" s="747"/>
      <c r="H16" s="661"/>
      <c r="I16" s="738"/>
      <c r="J16" s="738"/>
      <c r="K16" s="739"/>
      <c r="L16" s="123">
        <f>L13*1.65</f>
        <v>0</v>
      </c>
      <c r="M16" s="124">
        <f>M13*3.3</f>
        <v>0</v>
      </c>
      <c r="N16" s="587"/>
      <c r="O16" s="743"/>
      <c r="P16" s="661"/>
      <c r="Q16" s="738"/>
      <c r="R16" s="738"/>
      <c r="S16" s="738"/>
      <c r="T16" s="738"/>
      <c r="U16" s="738"/>
      <c r="V16" s="738"/>
      <c r="W16" s="745"/>
    </row>
    <row r="17" spans="3:23" ht="15" customHeight="1">
      <c r="C17" s="26"/>
      <c r="D17" s="735"/>
      <c r="E17" s="658"/>
      <c r="F17" s="748"/>
      <c r="G17" s="748"/>
      <c r="H17" s="740"/>
      <c r="I17" s="741"/>
      <c r="J17" s="741"/>
      <c r="K17" s="742"/>
      <c r="L17" s="120"/>
      <c r="M17" s="125"/>
      <c r="N17" s="588"/>
      <c r="O17" s="744"/>
      <c r="P17" s="740"/>
      <c r="Q17" s="741"/>
      <c r="R17" s="741"/>
      <c r="S17" s="741"/>
      <c r="T17" s="741"/>
      <c r="U17" s="741"/>
      <c r="V17" s="741"/>
      <c r="W17" s="746"/>
    </row>
    <row r="18" spans="3:23" ht="15" customHeight="1">
      <c r="C18" s="28" t="s">
        <v>7</v>
      </c>
      <c r="D18" s="734">
        <f>'１職員配置・園舎・園庭・設備'!L38</f>
        <v>0</v>
      </c>
      <c r="E18" s="96" t="s">
        <v>8</v>
      </c>
      <c r="F18" s="736"/>
      <c r="G18" s="736"/>
      <c r="H18" s="661"/>
      <c r="I18" s="738"/>
      <c r="J18" s="738"/>
      <c r="K18" s="739"/>
      <c r="L18" s="743"/>
      <c r="M18" s="743"/>
      <c r="N18" s="121" t="s">
        <v>195</v>
      </c>
      <c r="O18" s="743"/>
      <c r="P18" s="7"/>
      <c r="Q18" s="8"/>
      <c r="R18" s="8"/>
      <c r="S18" s="8"/>
      <c r="T18" s="8"/>
      <c r="U18" s="8"/>
      <c r="V18" s="8"/>
      <c r="W18" s="35"/>
    </row>
    <row r="19" spans="3:23" ht="15" customHeight="1">
      <c r="C19" s="26"/>
      <c r="D19" s="735"/>
      <c r="E19" s="97">
        <f>SUM(D18:D19)</f>
        <v>0</v>
      </c>
      <c r="F19" s="737"/>
      <c r="G19" s="737"/>
      <c r="H19" s="740"/>
      <c r="I19" s="741"/>
      <c r="J19" s="741"/>
      <c r="K19" s="742"/>
      <c r="L19" s="744"/>
      <c r="M19" s="744"/>
      <c r="N19" s="122">
        <f>ROUNDDOWN(E19*1.98,2)</f>
        <v>0</v>
      </c>
      <c r="O19" s="744"/>
      <c r="P19" s="10"/>
      <c r="Q19" s="598" t="s">
        <v>20</v>
      </c>
      <c r="R19" s="599"/>
      <c r="S19" s="600"/>
      <c r="T19" s="598" t="s">
        <v>21</v>
      </c>
      <c r="U19" s="599"/>
      <c r="V19" s="600"/>
      <c r="W19" s="27"/>
    </row>
    <row r="20" spans="3:23" ht="15" customHeight="1">
      <c r="C20" s="28" t="s">
        <v>9</v>
      </c>
      <c r="D20" s="734">
        <f>'１職員配置・園舎・園庭・設備'!L39</f>
        <v>0</v>
      </c>
      <c r="E20" s="94" t="s">
        <v>10</v>
      </c>
      <c r="F20" s="734">
        <f>'１職員配置・園舎・園庭・設備'!Q39</f>
        <v>0</v>
      </c>
      <c r="G20" s="96"/>
      <c r="H20" s="104" t="s">
        <v>196</v>
      </c>
      <c r="I20" s="100"/>
      <c r="J20" s="100"/>
      <c r="K20" s="113"/>
      <c r="L20" s="743"/>
      <c r="M20" s="743"/>
      <c r="N20" s="749"/>
      <c r="O20" s="121" t="s">
        <v>197</v>
      </c>
      <c r="P20" s="10"/>
      <c r="Q20" s="4" t="s">
        <v>198</v>
      </c>
      <c r="R20" s="100" t="s">
        <v>199</v>
      </c>
      <c r="S20" s="113"/>
      <c r="T20" s="104" t="s">
        <v>200</v>
      </c>
      <c r="U20" s="100"/>
      <c r="V20" s="113"/>
      <c r="W20" s="127"/>
    </row>
    <row r="21" spans="3:23" ht="15" customHeight="1">
      <c r="C21" s="26"/>
      <c r="D21" s="735"/>
      <c r="E21" s="637">
        <f>SUM(D20:D25)</f>
        <v>0</v>
      </c>
      <c r="F21" s="735"/>
      <c r="G21" s="637">
        <f>SUM(F20:F25)</f>
        <v>0</v>
      </c>
      <c r="H21" s="114" t="s">
        <v>24</v>
      </c>
      <c r="I21" s="115"/>
      <c r="J21" s="115"/>
      <c r="K21" s="116"/>
      <c r="L21" s="744"/>
      <c r="M21" s="744"/>
      <c r="N21" s="750"/>
      <c r="O21" s="310">
        <f>ROUNDDOWN((D20)*1.98,2)</f>
        <v>0</v>
      </c>
      <c r="P21" s="10"/>
      <c r="Q21" s="6"/>
      <c r="R21" s="128">
        <f>ROUNDDOWN((E19)*3.3,2)</f>
        <v>0</v>
      </c>
      <c r="S21" s="120" t="s">
        <v>201</v>
      </c>
      <c r="T21" s="118"/>
      <c r="U21" s="129">
        <f>R21</f>
        <v>0</v>
      </c>
      <c r="V21" s="120" t="s">
        <v>202</v>
      </c>
      <c r="W21" s="127"/>
    </row>
    <row r="22" spans="3:24" ht="15" customHeight="1">
      <c r="C22" s="28" t="s">
        <v>11</v>
      </c>
      <c r="D22" s="734">
        <f>'１職員配置・園舎・園庭・設備'!L40</f>
        <v>0</v>
      </c>
      <c r="E22" s="638"/>
      <c r="F22" s="734">
        <f>'１職員配置・園舎・園庭・設備'!Q40</f>
        <v>0</v>
      </c>
      <c r="G22" s="637"/>
      <c r="H22" s="655">
        <f>IF(G$21=1,"１学級=180","")</f>
      </c>
      <c r="I22" s="656"/>
      <c r="J22" s="700">
        <f>IF($G$21=1,180,G21*0)</f>
        <v>0</v>
      </c>
      <c r="K22" s="670"/>
      <c r="L22" s="743"/>
      <c r="M22" s="743"/>
      <c r="N22" s="750"/>
      <c r="O22" s="709">
        <f>ROUNDDOWN((D22)*1.98,2)</f>
        <v>0</v>
      </c>
      <c r="P22" s="10"/>
      <c r="Q22" s="102" t="s">
        <v>203</v>
      </c>
      <c r="R22" s="130" t="s">
        <v>204</v>
      </c>
      <c r="S22" s="113"/>
      <c r="T22" s="104" t="s">
        <v>205</v>
      </c>
      <c r="U22" s="100"/>
      <c r="V22" s="113"/>
      <c r="W22" s="127"/>
      <c r="X22" s="185"/>
    </row>
    <row r="23" spans="3:24" ht="15" customHeight="1">
      <c r="C23" s="26"/>
      <c r="D23" s="735"/>
      <c r="E23" s="638"/>
      <c r="F23" s="735"/>
      <c r="G23" s="637"/>
      <c r="H23" s="115" t="s">
        <v>25</v>
      </c>
      <c r="I23" s="115"/>
      <c r="J23" s="117"/>
      <c r="K23" s="116"/>
      <c r="L23" s="744"/>
      <c r="M23" s="744"/>
      <c r="N23" s="750"/>
      <c r="O23" s="709"/>
      <c r="P23" s="10"/>
      <c r="Q23" s="125"/>
      <c r="R23" s="128">
        <f>ROUNDDOWN(E21*3.3,2)</f>
        <v>0</v>
      </c>
      <c r="S23" s="120" t="s">
        <v>206</v>
      </c>
      <c r="T23" s="114" t="s">
        <v>120</v>
      </c>
      <c r="U23" s="131"/>
      <c r="V23" s="116"/>
      <c r="W23" s="127"/>
      <c r="X23" s="185"/>
    </row>
    <row r="24" spans="3:23" ht="15" customHeight="1">
      <c r="C24" s="24" t="s">
        <v>28</v>
      </c>
      <c r="D24" s="734">
        <f>'１職員配置・園舎・園庭・設備'!L41</f>
        <v>0</v>
      </c>
      <c r="E24" s="638"/>
      <c r="F24" s="734">
        <f>'１職員配置・園舎・園庭・設備'!Q41</f>
        <v>0</v>
      </c>
      <c r="G24" s="637"/>
      <c r="H24" s="655">
        <f>IF(G$21&gt;1,"320＋100×(学級数－2)","")</f>
      </c>
      <c r="I24" s="656"/>
      <c r="J24" s="669">
        <f>IF($G$21&gt;1,320+100*(G21-2),0)</f>
        <v>0</v>
      </c>
      <c r="K24" s="670"/>
      <c r="L24" s="743"/>
      <c r="M24" s="743"/>
      <c r="N24" s="750"/>
      <c r="O24" s="709">
        <f>ROUNDDOWN((D24)*1.98,2)</f>
        <v>0</v>
      </c>
      <c r="P24" s="10"/>
      <c r="Q24" s="186" t="s">
        <v>27</v>
      </c>
      <c r="R24" s="132">
        <f>IF($G$21&gt;=3,400+80*($G$21-3),IF($G$21&gt;=1,330+30*($G$21-1),$G$21*0))</f>
        <v>0</v>
      </c>
      <c r="S24" s="133" t="s">
        <v>17</v>
      </c>
      <c r="T24" s="119"/>
      <c r="U24" s="129">
        <f>IF(R$23&gt;R24,R$23,R$24)</f>
        <v>0</v>
      </c>
      <c r="V24" s="119" t="s">
        <v>17</v>
      </c>
      <c r="W24" s="134"/>
    </row>
    <row r="25" spans="3:23" ht="15" customHeight="1">
      <c r="C25" s="26"/>
      <c r="D25" s="735"/>
      <c r="E25" s="639"/>
      <c r="F25" s="735"/>
      <c r="G25" s="95"/>
      <c r="H25" s="118"/>
      <c r="I25" s="119"/>
      <c r="J25" s="119"/>
      <c r="K25" s="120"/>
      <c r="L25" s="744"/>
      <c r="M25" s="744"/>
      <c r="N25" s="751"/>
      <c r="O25" s="710"/>
      <c r="P25" s="13"/>
      <c r="Q25" s="22"/>
      <c r="R25" s="135"/>
      <c r="S25" s="115"/>
      <c r="T25" s="115"/>
      <c r="U25" s="115"/>
      <c r="V25" s="115"/>
      <c r="W25" s="127"/>
    </row>
    <row r="26" spans="3:23" ht="18.75" customHeight="1">
      <c r="C26" s="28" t="s">
        <v>1</v>
      </c>
      <c r="D26" s="94"/>
      <c r="E26" s="94"/>
      <c r="F26" s="94"/>
      <c r="G26" s="94"/>
      <c r="H26" s="99" t="s">
        <v>43</v>
      </c>
      <c r="I26" s="100"/>
      <c r="J26" s="100"/>
      <c r="K26" s="101" t="s">
        <v>17</v>
      </c>
      <c r="L26" s="102" t="s">
        <v>44</v>
      </c>
      <c r="M26" s="102" t="s">
        <v>46</v>
      </c>
      <c r="N26" s="103" t="s">
        <v>45</v>
      </c>
      <c r="O26" s="103" t="s">
        <v>47</v>
      </c>
      <c r="P26" s="104"/>
      <c r="Q26" s="100" t="s">
        <v>48</v>
      </c>
      <c r="R26" s="100"/>
      <c r="S26" s="100"/>
      <c r="T26" s="100"/>
      <c r="U26" s="105"/>
      <c r="V26" s="106" t="s">
        <v>17</v>
      </c>
      <c r="W26" s="136"/>
    </row>
    <row r="27" spans="3:23" s="19" customFormat="1" ht="18.75" customHeight="1" thickBot="1">
      <c r="C27" s="36" t="s">
        <v>12</v>
      </c>
      <c r="D27" s="98">
        <f>SUM(D14:D25)</f>
        <v>0</v>
      </c>
      <c r="E27" s="98">
        <f>SUM(E14:E24)</f>
        <v>0</v>
      </c>
      <c r="F27" s="98">
        <f>SUM(F20:F24)</f>
        <v>0</v>
      </c>
      <c r="G27" s="98">
        <f>SUM(G20:G24)</f>
        <v>0</v>
      </c>
      <c r="H27" s="697">
        <f>J22+J24</f>
        <v>0</v>
      </c>
      <c r="I27" s="698"/>
      <c r="J27" s="698"/>
      <c r="K27" s="699"/>
      <c r="L27" s="107">
        <f>L16</f>
        <v>0</v>
      </c>
      <c r="M27" s="107">
        <f>M16</f>
        <v>0</v>
      </c>
      <c r="N27" s="108">
        <f>N19</f>
        <v>0</v>
      </c>
      <c r="O27" s="108">
        <f>SUM(O21:O25)</f>
        <v>0</v>
      </c>
      <c r="P27" s="109"/>
      <c r="Q27" s="110"/>
      <c r="R27" s="110"/>
      <c r="S27" s="110"/>
      <c r="T27" s="110"/>
      <c r="U27" s="111">
        <f>U21+U24</f>
        <v>0</v>
      </c>
      <c r="V27" s="112"/>
      <c r="W27" s="137"/>
    </row>
    <row r="28" spans="3:23" ht="20.25" customHeight="1" thickTop="1">
      <c r="C28" s="752" t="s">
        <v>50</v>
      </c>
      <c r="D28" s="753"/>
      <c r="E28" s="753"/>
      <c r="F28" s="753"/>
      <c r="G28" s="754"/>
      <c r="H28" s="684" t="s">
        <v>207</v>
      </c>
      <c r="I28" s="685"/>
      <c r="J28" s="685"/>
      <c r="K28" s="685"/>
      <c r="L28" s="685"/>
      <c r="M28" s="685"/>
      <c r="N28" s="686"/>
      <c r="O28" s="678"/>
      <c r="P28" s="679"/>
      <c r="Q28" s="679"/>
      <c r="R28" s="679"/>
      <c r="S28" s="679"/>
      <c r="T28" s="679"/>
      <c r="U28" s="679"/>
      <c r="V28" s="679"/>
      <c r="W28" s="680"/>
    </row>
    <row r="29" spans="3:23" ht="20.25" customHeight="1">
      <c r="C29" s="755"/>
      <c r="D29" s="756"/>
      <c r="E29" s="756"/>
      <c r="F29" s="756"/>
      <c r="G29" s="757"/>
      <c r="H29" s="687">
        <f>H27+L27+M27+N27</f>
        <v>0</v>
      </c>
      <c r="I29" s="687"/>
      <c r="J29" s="687"/>
      <c r="K29" s="687"/>
      <c r="L29" s="687"/>
      <c r="M29" s="687"/>
      <c r="N29" s="687"/>
      <c r="O29" s="681"/>
      <c r="P29" s="682"/>
      <c r="Q29" s="682"/>
      <c r="R29" s="682"/>
      <c r="S29" s="682"/>
      <c r="T29" s="682"/>
      <c r="U29" s="682"/>
      <c r="V29" s="682"/>
      <c r="W29" s="683"/>
    </row>
    <row r="30" spans="3:23" ht="20.25" customHeight="1">
      <c r="C30" s="657" t="s">
        <v>51</v>
      </c>
      <c r="D30" s="626"/>
      <c r="E30" s="626"/>
      <c r="F30" s="626"/>
      <c r="G30" s="627"/>
      <c r="H30" s="649"/>
      <c r="I30" s="650"/>
      <c r="J30" s="650"/>
      <c r="K30" s="650"/>
      <c r="L30" s="650"/>
      <c r="M30" s="650"/>
      <c r="N30" s="650"/>
      <c r="O30" s="651"/>
      <c r="P30" s="688" t="s">
        <v>208</v>
      </c>
      <c r="Q30" s="689"/>
      <c r="R30" s="689"/>
      <c r="S30" s="689"/>
      <c r="T30" s="689"/>
      <c r="U30" s="689"/>
      <c r="V30" s="689"/>
      <c r="W30" s="690"/>
    </row>
    <row r="31" spans="3:23" ht="20.25" customHeight="1">
      <c r="C31" s="634"/>
      <c r="D31" s="635"/>
      <c r="E31" s="635"/>
      <c r="F31" s="635"/>
      <c r="G31" s="636"/>
      <c r="H31" s="652"/>
      <c r="I31" s="653"/>
      <c r="J31" s="653"/>
      <c r="K31" s="653"/>
      <c r="L31" s="653"/>
      <c r="M31" s="653"/>
      <c r="N31" s="653"/>
      <c r="O31" s="654"/>
      <c r="P31" s="691">
        <f>U27</f>
        <v>0</v>
      </c>
      <c r="Q31" s="692"/>
      <c r="R31" s="692"/>
      <c r="S31" s="692"/>
      <c r="T31" s="692"/>
      <c r="U31" s="692"/>
      <c r="V31" s="692"/>
      <c r="W31" s="693"/>
    </row>
    <row r="32" spans="3:23" ht="22.5" customHeight="1">
      <c r="C32" s="625" t="s">
        <v>49</v>
      </c>
      <c r="D32" s="626"/>
      <c r="E32" s="626"/>
      <c r="F32" s="626"/>
      <c r="G32" s="627"/>
      <c r="H32" s="649"/>
      <c r="I32" s="650"/>
      <c r="J32" s="650"/>
      <c r="K32" s="651"/>
      <c r="L32" s="138" t="s">
        <v>53</v>
      </c>
      <c r="M32" s="138" t="s">
        <v>54</v>
      </c>
      <c r="N32" s="671" t="s">
        <v>55</v>
      </c>
      <c r="O32" s="672"/>
      <c r="P32" s="661"/>
      <c r="Q32" s="650"/>
      <c r="R32" s="650"/>
      <c r="S32" s="650"/>
      <c r="T32" s="650"/>
      <c r="U32" s="650"/>
      <c r="V32" s="650"/>
      <c r="W32" s="662"/>
    </row>
    <row r="33" spans="3:23" ht="22.5" customHeight="1" thickBot="1">
      <c r="C33" s="628"/>
      <c r="D33" s="629"/>
      <c r="E33" s="629"/>
      <c r="F33" s="629"/>
      <c r="G33" s="630"/>
      <c r="H33" s="663"/>
      <c r="I33" s="664"/>
      <c r="J33" s="664"/>
      <c r="K33" s="668"/>
      <c r="L33" s="139">
        <f>L27</f>
        <v>0</v>
      </c>
      <c r="M33" s="139">
        <f>M27</f>
        <v>0</v>
      </c>
      <c r="N33" s="673">
        <f>N27+O27</f>
        <v>0</v>
      </c>
      <c r="O33" s="674"/>
      <c r="P33" s="663"/>
      <c r="Q33" s="664"/>
      <c r="R33" s="664"/>
      <c r="S33" s="664"/>
      <c r="T33" s="664"/>
      <c r="U33" s="664"/>
      <c r="V33" s="664"/>
      <c r="W33" s="665"/>
    </row>
    <row r="34" ht="29.25" customHeight="1" thickTop="1">
      <c r="H34" s="16"/>
    </row>
    <row r="35" spans="8:12" ht="14.25">
      <c r="H35" s="16"/>
      <c r="L35" s="79"/>
    </row>
    <row r="36" spans="8:18" ht="14.25" customHeight="1">
      <c r="H36" s="16"/>
      <c r="R36" s="80"/>
    </row>
    <row r="37" ht="14.25" customHeight="1">
      <c r="H37" s="16"/>
    </row>
    <row r="38" ht="14.25" customHeight="1">
      <c r="H38" s="16"/>
    </row>
    <row r="39" ht="14.25" customHeight="1">
      <c r="H39" s="16"/>
    </row>
    <row r="40" ht="14.25" customHeight="1">
      <c r="H40" s="16"/>
    </row>
    <row r="41" ht="14.25" customHeight="1">
      <c r="H41" s="16"/>
    </row>
    <row r="42" ht="14.25" customHeight="1">
      <c r="H42" s="16"/>
    </row>
    <row r="43" ht="14.25" customHeight="1">
      <c r="H43" s="16"/>
    </row>
    <row r="44" ht="14.25">
      <c r="H44" s="16"/>
    </row>
  </sheetData>
  <sheetProtection sheet="1"/>
  <mergeCells count="83">
    <mergeCell ref="C32:G33"/>
    <mergeCell ref="H32:K33"/>
    <mergeCell ref="N32:O32"/>
    <mergeCell ref="P32:W33"/>
    <mergeCell ref="N33:O33"/>
    <mergeCell ref="H27:K27"/>
    <mergeCell ref="C28:G29"/>
    <mergeCell ref="H28:N28"/>
    <mergeCell ref="O28:W29"/>
    <mergeCell ref="H29:N29"/>
    <mergeCell ref="C30:G31"/>
    <mergeCell ref="H30:O31"/>
    <mergeCell ref="P30:W30"/>
    <mergeCell ref="P31:W31"/>
    <mergeCell ref="M22:M23"/>
    <mergeCell ref="D24:D25"/>
    <mergeCell ref="F24:F25"/>
    <mergeCell ref="H24:I24"/>
    <mergeCell ref="J24:K24"/>
    <mergeCell ref="L24:L25"/>
    <mergeCell ref="M24:M25"/>
    <mergeCell ref="G21:G24"/>
    <mergeCell ref="D22:D23"/>
    <mergeCell ref="F22:F23"/>
    <mergeCell ref="H22:I22"/>
    <mergeCell ref="J22:K22"/>
    <mergeCell ref="L22:L23"/>
    <mergeCell ref="M18:M19"/>
    <mergeCell ref="O18:O19"/>
    <mergeCell ref="Q19:S19"/>
    <mergeCell ref="T19:V19"/>
    <mergeCell ref="D20:D21"/>
    <mergeCell ref="F20:F21"/>
    <mergeCell ref="L20:L21"/>
    <mergeCell ref="M20:M21"/>
    <mergeCell ref="N20:N25"/>
    <mergeCell ref="E21:E25"/>
    <mergeCell ref="G16:G17"/>
    <mergeCell ref="D18:D19"/>
    <mergeCell ref="F18:F19"/>
    <mergeCell ref="G18:G19"/>
    <mergeCell ref="H18:K19"/>
    <mergeCell ref="L18:L19"/>
    <mergeCell ref="N14:N15"/>
    <mergeCell ref="O14:O15"/>
    <mergeCell ref="P14:W15"/>
    <mergeCell ref="E15:E17"/>
    <mergeCell ref="D16:D17"/>
    <mergeCell ref="H16:K17"/>
    <mergeCell ref="N16:N17"/>
    <mergeCell ref="O16:O17"/>
    <mergeCell ref="P16:W17"/>
    <mergeCell ref="F16:F17"/>
    <mergeCell ref="O10:O11"/>
    <mergeCell ref="L11:M11"/>
    <mergeCell ref="L12:M12"/>
    <mergeCell ref="Q13:V13"/>
    <mergeCell ref="D14:D15"/>
    <mergeCell ref="F14:F15"/>
    <mergeCell ref="G14:G15"/>
    <mergeCell ref="H14:K15"/>
    <mergeCell ref="L14:L15"/>
    <mergeCell ref="M14:M15"/>
    <mergeCell ref="N6:O6"/>
    <mergeCell ref="C7:C13"/>
    <mergeCell ref="D7:D13"/>
    <mergeCell ref="E7:E13"/>
    <mergeCell ref="F7:F13"/>
    <mergeCell ref="G7:G13"/>
    <mergeCell ref="N7:O7"/>
    <mergeCell ref="L9:L10"/>
    <mergeCell ref="M9:M10"/>
    <mergeCell ref="N10:N11"/>
    <mergeCell ref="O22:O23"/>
    <mergeCell ref="O24:O25"/>
    <mergeCell ref="C3:E6"/>
    <mergeCell ref="F3:G6"/>
    <mergeCell ref="H3:W3"/>
    <mergeCell ref="H4:N4"/>
    <mergeCell ref="P4:W6"/>
    <mergeCell ref="H5:K6"/>
    <mergeCell ref="L5:N5"/>
    <mergeCell ref="L6:M6"/>
  </mergeCells>
  <printOptions/>
  <pageMargins left="0.75" right="0.16" top="0.78" bottom="0.35433070866141736" header="0.6" footer="0.11811023622047245"/>
  <pageSetup fitToHeight="0" fitToWidth="1" horizontalDpi="600" verticalDpi="600" orientation="landscape" paperSize="9" scale="68" r:id="rId4"/>
  <drawing r:id="rId3"/>
  <legacyDrawing r:id="rId2"/>
</worksheet>
</file>

<file path=xl/worksheets/sheet9.xml><?xml version="1.0" encoding="utf-8"?>
<worksheet xmlns="http://schemas.openxmlformats.org/spreadsheetml/2006/main" xmlns:r="http://schemas.openxmlformats.org/officeDocument/2006/relationships">
  <sheetPr>
    <tabColor rgb="FFCC0000"/>
    <pageSetUpPr fitToPage="1"/>
  </sheetPr>
  <dimension ref="C1:J10"/>
  <sheetViews>
    <sheetView zoomScale="70" zoomScaleNormal="70" zoomScaleSheetLayoutView="85" workbookViewId="0" topLeftCell="A1">
      <selection activeCell="N24" sqref="N24"/>
    </sheetView>
  </sheetViews>
  <sheetFormatPr defaultColWidth="9.00390625" defaultRowHeight="13.5"/>
  <cols>
    <col min="1" max="1" width="9.00390625" style="1" customWidth="1"/>
    <col min="2" max="2" width="3.50390625" style="1" customWidth="1"/>
    <col min="3" max="3" width="11.625" style="1" bestFit="1" customWidth="1"/>
    <col min="4" max="4" width="4.875" style="1" customWidth="1"/>
    <col min="5" max="5" width="19.875" style="1" customWidth="1"/>
    <col min="6" max="6" width="23.75390625" style="1" customWidth="1"/>
    <col min="7" max="9" width="29.125" style="1" customWidth="1"/>
    <col min="10" max="10" width="4.875" style="1" customWidth="1"/>
    <col min="11" max="16384" width="9.00390625" style="1" customWidth="1"/>
  </cols>
  <sheetData>
    <row r="1" spans="9:10" ht="41.25" customHeight="1">
      <c r="I1" s="770" t="str">
        <f>'１職員配置・園舎・園庭・設備'!$L$1</f>
        <v>（施設名（仮称））</v>
      </c>
      <c r="J1" s="770"/>
    </row>
    <row r="2" ht="21.75" customHeight="1" thickBot="1">
      <c r="C2" s="30" t="s">
        <v>222</v>
      </c>
    </row>
    <row r="3" spans="3:9" ht="42.75" customHeight="1" thickTop="1">
      <c r="C3" s="787" t="s">
        <v>168</v>
      </c>
      <c r="D3" s="788"/>
      <c r="E3" s="788"/>
      <c r="F3" s="789"/>
      <c r="G3" s="771"/>
      <c r="H3" s="772"/>
      <c r="I3" s="773"/>
    </row>
    <row r="4" spans="3:9" ht="42.75" customHeight="1">
      <c r="C4" s="783" t="s">
        <v>124</v>
      </c>
      <c r="D4" s="784"/>
      <c r="E4" s="784"/>
      <c r="F4" s="784"/>
      <c r="G4" s="774"/>
      <c r="H4" s="775"/>
      <c r="I4" s="776"/>
    </row>
    <row r="5" spans="3:9" ht="42.75" customHeight="1">
      <c r="C5" s="783" t="s">
        <v>125</v>
      </c>
      <c r="D5" s="784"/>
      <c r="E5" s="784"/>
      <c r="F5" s="784"/>
      <c r="G5" s="774"/>
      <c r="H5" s="775"/>
      <c r="I5" s="776"/>
    </row>
    <row r="6" spans="3:9" ht="42.75" customHeight="1" thickBot="1">
      <c r="C6" s="781" t="s">
        <v>154</v>
      </c>
      <c r="D6" s="782"/>
      <c r="E6" s="782"/>
      <c r="F6" s="782"/>
      <c r="G6" s="790"/>
      <c r="H6" s="791"/>
      <c r="I6" s="792"/>
    </row>
    <row r="7" spans="3:10" ht="42.75" customHeight="1" thickTop="1">
      <c r="C7" s="765" t="s">
        <v>59</v>
      </c>
      <c r="D7" s="766"/>
      <c r="E7" s="779" t="s">
        <v>224</v>
      </c>
      <c r="F7" s="779"/>
      <c r="G7" s="785" t="str">
        <f>IF('１職員配置・園舎・園庭・設備'!E18="特例適用有","（必要な面積）※園庭面積の幼稚園特例適用時","（必要な面積）")</f>
        <v>（必要な面積）</v>
      </c>
      <c r="H7" s="786">
        <v>640</v>
      </c>
      <c r="I7" s="226">
        <f>IF($G$7="（必要な面積）※園庭面積の幼稚園特例適用時",'※提出不要※施設・設備 2【必要面積】'!$R$24,'※提出不要※施設・設備 2【必要面積】'!$U$24)</f>
        <v>0</v>
      </c>
      <c r="J7" s="777" t="str">
        <f>IF(I8="","-",IF(I7&lt;=I8,"○","×"))</f>
        <v>-</v>
      </c>
    </row>
    <row r="8" spans="3:10" ht="42.75" customHeight="1">
      <c r="C8" s="767"/>
      <c r="D8" s="760"/>
      <c r="E8" s="780"/>
      <c r="F8" s="780"/>
      <c r="G8" s="793" t="s">
        <v>225</v>
      </c>
      <c r="H8" s="793"/>
      <c r="I8" s="227"/>
      <c r="J8" s="778"/>
    </row>
    <row r="9" spans="3:10" ht="42.75" customHeight="1">
      <c r="C9" s="767"/>
      <c r="D9" s="760"/>
      <c r="E9" s="763" t="s">
        <v>226</v>
      </c>
      <c r="F9" s="763"/>
      <c r="G9" s="760" t="s">
        <v>227</v>
      </c>
      <c r="H9" s="761"/>
      <c r="I9" s="228" t="str">
        <f>IF(J7="○",I7+'※提出不要※施設・設備 2【必要面積】'!R21-I8,"-")</f>
        <v>-</v>
      </c>
      <c r="J9" s="758" t="str">
        <f>IF(I9="-","-",IF(I9&lt;=I10,"○","×"))</f>
        <v>-</v>
      </c>
    </row>
    <row r="10" spans="3:10" ht="42.75" customHeight="1" thickBot="1">
      <c r="C10" s="768"/>
      <c r="D10" s="769"/>
      <c r="E10" s="764"/>
      <c r="F10" s="764"/>
      <c r="G10" s="762" t="s">
        <v>169</v>
      </c>
      <c r="H10" s="762"/>
      <c r="I10" s="229" t="str">
        <f>IF(I9="-","-",'１職員配置・園舎・園庭・設備'!D20-'※提出不要※　イ 園庭代替地要件'!I8)</f>
        <v>-</v>
      </c>
      <c r="J10" s="759"/>
    </row>
    <row r="11" ht="15" thickTop="1"/>
  </sheetData>
  <sheetProtection selectLockedCells="1"/>
  <mergeCells count="18">
    <mergeCell ref="E7:F8"/>
    <mergeCell ref="C6:F6"/>
    <mergeCell ref="C4:F4"/>
    <mergeCell ref="G7:H7"/>
    <mergeCell ref="C3:F3"/>
    <mergeCell ref="C5:F5"/>
    <mergeCell ref="G6:I6"/>
    <mergeCell ref="G8:H8"/>
    <mergeCell ref="J9:J10"/>
    <mergeCell ref="G9:H9"/>
    <mergeCell ref="G10:H10"/>
    <mergeCell ref="E9:F10"/>
    <mergeCell ref="C7:D10"/>
    <mergeCell ref="I1:J1"/>
    <mergeCell ref="G3:I3"/>
    <mergeCell ref="G4:I4"/>
    <mergeCell ref="G5:I5"/>
    <mergeCell ref="J7:J8"/>
  </mergeCells>
  <printOptions/>
  <pageMargins left="0.7874015748031497" right="0.15748031496062992" top="0.5511811023622047" bottom="0.35433070866141736" header="0.31496062992125984" footer="0.11811023622047245"/>
  <pageSetup fitToHeight="0" fitToWidth="1" horizontalDpi="600" verticalDpi="600" orientation="portrait" paperSize="9" scale="61" r:id="rId3"/>
  <headerFooter alignWithMargins="0">
    <oddHeader>&amp;L様式第６－２号&amp;C&amp;14
&amp;R&amp;16付表B</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樋渡　健太郎</cp:lastModifiedBy>
  <cp:lastPrinted>2024-01-11T02:18:40Z</cp:lastPrinted>
  <dcterms:created xsi:type="dcterms:W3CDTF">2010-09-10T01:33:39Z</dcterms:created>
  <dcterms:modified xsi:type="dcterms:W3CDTF">2024-03-11T04:10:19Z</dcterms:modified>
  <cp:category/>
  <cp:version/>
  <cp:contentType/>
  <cp:contentStatus/>
</cp:coreProperties>
</file>