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3.133.151\share【新】\20 【企画係】\05 保育士確保\02保育士確保\★復職支援研修\令和５年度\★保育体験\02 受入施設一覧\"/>
    </mc:Choice>
  </mc:AlternateContent>
  <xr:revisionPtr revIDLastSave="0" documentId="13_ncr:1_{E747C19D-B849-4743-B862-A8E8BFC79596}" xr6:coauthVersionLast="47" xr6:coauthVersionMax="47" xr10:uidLastSave="{00000000-0000-0000-0000-000000000000}"/>
  <bookViews>
    <workbookView xWindow="-98" yWindow="-98" windowWidth="21795" windowHeight="13996" xr2:uid="{00000000-000D-0000-FFFF-FFFF00000000}"/>
  </bookViews>
  <sheets>
    <sheet name="受入施設一覧" sheetId="2" r:id="rId1"/>
  </sheets>
  <externalReferences>
    <externalReference r:id="rId2"/>
    <externalReference r:id="rId3"/>
  </externalReferences>
  <definedNames>
    <definedName name="_xlnm.Print_Area" localSheetId="0">受入施設一覧!$A$1:$L$81</definedName>
    <definedName name="_xlnm.Print_Titles" localSheetId="0">受入施設一覧!$1:$5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6" i="2" l="1"/>
  <c r="I45" i="2"/>
  <c r="I44" i="2"/>
  <c r="I69" i="2" l="1"/>
  <c r="I81" i="2"/>
  <c r="I80" i="2"/>
  <c r="I79" i="2"/>
  <c r="I78" i="2"/>
  <c r="I77" i="2"/>
  <c r="I76" i="2"/>
  <c r="I75" i="2"/>
  <c r="I74" i="2"/>
  <c r="I73" i="2"/>
  <c r="I72" i="2"/>
  <c r="I70" i="2"/>
  <c r="I68" i="2"/>
  <c r="I67" i="2"/>
  <c r="I66" i="2"/>
  <c r="I65" i="2"/>
  <c r="I63" i="2"/>
  <c r="I64" i="2"/>
  <c r="I62" i="2"/>
  <c r="I59" i="2"/>
  <c r="I60" i="2"/>
  <c r="I48" i="2"/>
  <c r="I57" i="2"/>
  <c r="I56" i="2"/>
  <c r="I55" i="2"/>
  <c r="I54" i="2"/>
  <c r="I50" i="2"/>
  <c r="I51" i="2"/>
  <c r="I52" i="2"/>
  <c r="I53" i="2"/>
  <c r="I49" i="2"/>
  <c r="C3" i="2" l="1"/>
  <c r="D3" i="2"/>
  <c r="E3" i="2"/>
  <c r="B3" i="2"/>
  <c r="A72" i="2"/>
  <c r="A71" i="2"/>
  <c r="A23" i="2" l="1"/>
  <c r="A30" i="2"/>
  <c r="A31" i="2"/>
  <c r="A18" i="2"/>
  <c r="A9" i="2"/>
  <c r="A73" i="2"/>
  <c r="A81" i="2"/>
  <c r="A83" i="2"/>
  <c r="A24" i="2"/>
  <c r="A10" i="2"/>
  <c r="A6" i="2"/>
  <c r="A19" i="2"/>
  <c r="A11" i="2"/>
  <c r="A20" i="2"/>
  <c r="A27" i="2"/>
  <c r="A12" i="2"/>
  <c r="A34" i="2"/>
  <c r="A8" i="2"/>
  <c r="A13" i="2"/>
  <c r="A84" i="2"/>
  <c r="A35" i="2"/>
  <c r="A14" i="2"/>
  <c r="A63" i="2"/>
  <c r="A67" i="2"/>
  <c r="A77" i="2"/>
  <c r="A7" i="2"/>
  <c r="A74" i="2"/>
  <c r="A15" i="2"/>
  <c r="A66" i="2"/>
  <c r="A36" i="2"/>
  <c r="A68" i="2"/>
  <c r="A64" i="2"/>
  <c r="A78" i="2"/>
  <c r="A22" i="2"/>
  <c r="A75" i="2"/>
  <c r="A76" i="2"/>
  <c r="A69" i="2"/>
  <c r="A65" i="2"/>
  <c r="A28" i="2"/>
  <c r="A82" i="2"/>
  <c r="A21" i="2"/>
  <c r="A70" i="2"/>
  <c r="A79" i="2"/>
  <c r="A29" i="2"/>
  <c r="A16" i="2"/>
  <c r="A17" i="2"/>
  <c r="A32" i="2"/>
  <c r="A37" i="2"/>
  <c r="A38" i="2"/>
  <c r="A39" i="2"/>
  <c r="A40" i="2"/>
  <c r="A41" i="2"/>
  <c r="A42" i="2"/>
  <c r="A43" i="2"/>
  <c r="A49" i="2"/>
  <c r="A33" i="2"/>
  <c r="A50" i="2"/>
  <c r="A51" i="2"/>
  <c r="A52" i="2"/>
  <c r="A53" i="2"/>
  <c r="A54" i="2"/>
  <c r="A55" i="2"/>
  <c r="A56" i="2"/>
  <c r="A57" i="2"/>
  <c r="A58" i="2"/>
  <c r="A59" i="2"/>
  <c r="A60" i="2"/>
  <c r="A61" i="2"/>
  <c r="A62" i="2"/>
  <c r="A80" i="2"/>
  <c r="A85" i="2"/>
  <c r="A86" i="2"/>
  <c r="A87" i="2"/>
  <c r="A88" i="2"/>
  <c r="A89" i="2"/>
  <c r="A90" i="2"/>
  <c r="A91" i="2"/>
  <c r="A92" i="2"/>
  <c r="A93" i="2"/>
  <c r="A94" i="2"/>
  <c r="A95" i="2"/>
  <c r="A96" i="2"/>
  <c r="A97" i="2"/>
  <c r="A98" i="2"/>
  <c r="A99" i="2"/>
  <c r="A100" i="2"/>
  <c r="A101" i="2"/>
  <c r="A102" i="2"/>
  <c r="A103" i="2"/>
  <c r="A104" i="2"/>
  <c r="A105" i="2"/>
  <c r="A106" i="2"/>
  <c r="A107" i="2"/>
  <c r="A108" i="2"/>
  <c r="A109" i="2"/>
  <c r="A110" i="2"/>
  <c r="L3" i="2"/>
  <c r="J3" i="2"/>
  <c r="K3" i="2"/>
  <c r="F3" i="2"/>
  <c r="G3" i="2"/>
  <c r="H3" i="2"/>
  <c r="I3" i="2"/>
  <c r="I43" i="2"/>
  <c r="I42" i="2"/>
  <c r="I41" i="2"/>
  <c r="I39" i="2"/>
  <c r="I38" i="2"/>
  <c r="I37" i="2"/>
  <c r="I36" i="2"/>
  <c r="I35" i="2"/>
  <c r="I34" i="2"/>
  <c r="I33" i="2"/>
  <c r="I32" i="2"/>
  <c r="I30" i="2"/>
  <c r="I29" i="2"/>
  <c r="I28" i="2"/>
  <c r="I27" i="2"/>
  <c r="I26" i="2"/>
  <c r="I25" i="2"/>
  <c r="I24" i="2"/>
  <c r="I23" i="2"/>
  <c r="I22" i="2"/>
  <c r="I21" i="2"/>
  <c r="I20" i="2"/>
  <c r="I19" i="2"/>
  <c r="I18" i="2"/>
  <c r="I17" i="2"/>
  <c r="I15" i="2"/>
  <c r="I12" i="2"/>
  <c r="I11" i="2"/>
  <c r="I9" i="2"/>
  <c r="I8" i="2"/>
  <c r="I7" i="2"/>
</calcChain>
</file>

<file path=xl/sharedStrings.xml><?xml version="1.0" encoding="utf-8"?>
<sst xmlns="http://schemas.openxmlformats.org/spreadsheetml/2006/main" count="720" uniqueCount="509">
  <si>
    <t>メール</t>
    <phoneticPr fontId="1"/>
  </si>
  <si>
    <t>見学</t>
    <rPh sb="0" eb="2">
      <t>ケンガク</t>
    </rPh>
    <phoneticPr fontId="1"/>
  </si>
  <si>
    <t>体験</t>
    <rPh sb="0" eb="2">
      <t>タイケン</t>
    </rPh>
    <phoneticPr fontId="1"/>
  </si>
  <si>
    <t>鹿児島市</t>
  </si>
  <si>
    <t>検索用</t>
    <phoneticPr fontId="1"/>
  </si>
  <si>
    <t>施設名</t>
    <phoneticPr fontId="1"/>
  </si>
  <si>
    <t>郵便番号</t>
    <phoneticPr fontId="1"/>
  </si>
  <si>
    <t>住所</t>
    <phoneticPr fontId="1"/>
  </si>
  <si>
    <t>電話</t>
    <phoneticPr fontId="1"/>
  </si>
  <si>
    <t>ＨＰ</t>
  </si>
  <si>
    <t>備考</t>
    <phoneticPr fontId="1"/>
  </si>
  <si>
    <t>保育体験受入施設一覧（全件）</t>
    <rPh sb="0" eb="2">
      <t>ホイク</t>
    </rPh>
    <rPh sb="2" eb="4">
      <t>タイケン</t>
    </rPh>
    <rPh sb="4" eb="6">
      <t>ウケイレ</t>
    </rPh>
    <rPh sb="6" eb="8">
      <t>シセツ</t>
    </rPh>
    <rPh sb="8" eb="10">
      <t>イチラン</t>
    </rPh>
    <rPh sb="11" eb="13">
      <t>ゼンケン</t>
    </rPh>
    <phoneticPr fontId="1"/>
  </si>
  <si>
    <t>実施内容</t>
    <rPh sb="0" eb="2">
      <t>ジッシ</t>
    </rPh>
    <rPh sb="2" eb="4">
      <t>ナイヨウ</t>
    </rPh>
    <phoneticPr fontId="1"/>
  </si>
  <si>
    <t>市町村</t>
    <phoneticPr fontId="1"/>
  </si>
  <si>
    <t>担当</t>
    <rPh sb="0" eb="2">
      <t>タントウ</t>
    </rPh>
    <phoneticPr fontId="1"/>
  </si>
  <si>
    <t>〇</t>
  </si>
  <si>
    <t>徳田</t>
    <rPh sb="0" eb="2">
      <t>トクダ</t>
    </rPh>
    <phoneticPr fontId="1"/>
  </si>
  <si>
    <t>鹿児島市皇徳寺台1-30-2</t>
    <rPh sb="0" eb="4">
      <t>カゴシマシ</t>
    </rPh>
    <rPh sb="4" eb="7">
      <t>コウトクジ</t>
    </rPh>
    <rPh sb="7" eb="8">
      <t>ダイ</t>
    </rPh>
    <phoneticPr fontId="1"/>
  </si>
  <si>
    <t>099-275-0502</t>
    <phoneticPr fontId="1"/>
  </si>
  <si>
    <t>itigomayamaya@yahoo.co.jp</t>
    <phoneticPr fontId="1"/>
  </si>
  <si>
    <t>11月20日～11月25日発表会前の為、受入不可</t>
    <rPh sb="2" eb="3">
      <t>ガツ</t>
    </rPh>
    <rPh sb="5" eb="6">
      <t>ニチ</t>
    </rPh>
    <rPh sb="9" eb="10">
      <t>ガツ</t>
    </rPh>
    <rPh sb="12" eb="13">
      <t>ニチ</t>
    </rPh>
    <rPh sb="13" eb="16">
      <t>ハッピョウカイ</t>
    </rPh>
    <rPh sb="16" eb="17">
      <t>マエ</t>
    </rPh>
    <rPh sb="18" eb="19">
      <t>タメ</t>
    </rPh>
    <rPh sb="20" eb="21">
      <t>ウ</t>
    </rPh>
    <rPh sb="21" eb="22">
      <t>イ</t>
    </rPh>
    <rPh sb="22" eb="24">
      <t>フカ</t>
    </rPh>
    <phoneticPr fontId="1"/>
  </si>
  <si>
    <t>890-0045</t>
    <phoneticPr fontId="1"/>
  </si>
  <si>
    <t>鹿児島市武2丁目28-7</t>
    <rPh sb="0" eb="4">
      <t>カゴシマシ</t>
    </rPh>
    <rPh sb="4" eb="5">
      <t>タケ</t>
    </rPh>
    <rPh sb="6" eb="8">
      <t>チョウメ</t>
    </rPh>
    <phoneticPr fontId="1"/>
  </si>
  <si>
    <t>099-254-1984</t>
    <phoneticPr fontId="1"/>
  </si>
  <si>
    <t>ksjk1011m@ia2.itkeeper.ne.jp</t>
    <phoneticPr fontId="1"/>
  </si>
  <si>
    <t>タニガシラ</t>
    <phoneticPr fontId="1"/>
  </si>
  <si>
    <t>シモノ</t>
    <phoneticPr fontId="1"/>
  </si>
  <si>
    <t>892-0832</t>
    <phoneticPr fontId="1"/>
  </si>
  <si>
    <t>鹿児島市新町2番7号</t>
    <rPh sb="0" eb="4">
      <t>カゴシマシ</t>
    </rPh>
    <rPh sb="4" eb="6">
      <t>シンマチ</t>
    </rPh>
    <rPh sb="7" eb="8">
      <t>バン</t>
    </rPh>
    <rPh sb="9" eb="10">
      <t>ゴウ</t>
    </rPh>
    <phoneticPr fontId="1"/>
  </si>
  <si>
    <t>099-223-6615</t>
    <phoneticPr fontId="1"/>
  </si>
  <si>
    <t>ootani@po4.synapse.ne.jp</t>
    <phoneticPr fontId="1"/>
  </si>
  <si>
    <t>モリタ</t>
    <phoneticPr fontId="1"/>
  </si>
  <si>
    <t>890-0005</t>
    <phoneticPr fontId="1"/>
  </si>
  <si>
    <t>鹿児島市下伊敷2丁目12-3</t>
    <rPh sb="0" eb="4">
      <t>カゴシマシ</t>
    </rPh>
    <rPh sb="4" eb="7">
      <t>シモイシキ</t>
    </rPh>
    <rPh sb="8" eb="10">
      <t>チョウメ</t>
    </rPh>
    <phoneticPr fontId="1"/>
  </si>
  <si>
    <t>099-220-2705</t>
    <phoneticPr fontId="1"/>
  </si>
  <si>
    <t>inishiki@estate.ocn.ne.jp</t>
    <phoneticPr fontId="1"/>
  </si>
  <si>
    <t>ヤマノウチ</t>
    <phoneticPr fontId="1"/>
  </si>
  <si>
    <t>891-0150</t>
    <phoneticPr fontId="1"/>
  </si>
  <si>
    <t>鹿児島市坂之上6丁目30-17</t>
    <rPh sb="0" eb="4">
      <t>カゴシマシ</t>
    </rPh>
    <rPh sb="4" eb="7">
      <t>サカノウエ</t>
    </rPh>
    <rPh sb="8" eb="10">
      <t>チョウメ</t>
    </rPh>
    <phoneticPr fontId="1"/>
  </si>
  <si>
    <t>099-210-5771</t>
    <phoneticPr fontId="1"/>
  </si>
  <si>
    <t>sakanoue2nd-hoikuen@movie.ocn.ne.jp</t>
    <phoneticPr fontId="1"/>
  </si>
  <si>
    <t>ヒガシ</t>
    <phoneticPr fontId="1"/>
  </si>
  <si>
    <t>890-0024</t>
    <phoneticPr fontId="1"/>
  </si>
  <si>
    <t>鹿児島市明和1丁目39-1</t>
    <rPh sb="0" eb="4">
      <t>カゴシマシ</t>
    </rPh>
    <rPh sb="4" eb="6">
      <t>メイワ</t>
    </rPh>
    <rPh sb="7" eb="9">
      <t>チョウメ</t>
    </rPh>
    <phoneticPr fontId="1"/>
  </si>
  <si>
    <t>099-281-2233</t>
    <phoneticPr fontId="1"/>
  </si>
  <si>
    <t>minori-1@orion.ocn.ne.jp</t>
    <phoneticPr fontId="1"/>
  </si>
  <si>
    <t>10/23.27　11/1.7.10.13.15.21.22　12/4.11.12.14　各土曜日受入不可　　</t>
    <rPh sb="45" eb="49">
      <t>カクドヨウビ</t>
    </rPh>
    <rPh sb="49" eb="51">
      <t>ウケイレ</t>
    </rPh>
    <rPh sb="51" eb="53">
      <t>フカ</t>
    </rPh>
    <phoneticPr fontId="1"/>
  </si>
  <si>
    <t>アリムラ</t>
    <phoneticPr fontId="1"/>
  </si>
  <si>
    <t>891-0114</t>
    <phoneticPr fontId="1"/>
  </si>
  <si>
    <t>鹿児島市小松原2-10-4</t>
    <rPh sb="0" eb="4">
      <t>カゴシマシ</t>
    </rPh>
    <rPh sb="4" eb="7">
      <t>コマツバラ</t>
    </rPh>
    <phoneticPr fontId="1"/>
  </si>
  <si>
    <t>099-268-3151</t>
    <phoneticPr fontId="1"/>
  </si>
  <si>
    <t>komatsubara@ml.j-bee.com</t>
    <phoneticPr fontId="1"/>
  </si>
  <si>
    <t>ミソノ</t>
    <phoneticPr fontId="1"/>
  </si>
  <si>
    <t>890-0002</t>
    <phoneticPr fontId="1"/>
  </si>
  <si>
    <t>鹿児島市西伊敷2丁目1-2</t>
    <rPh sb="0" eb="4">
      <t>カゴシマシ</t>
    </rPh>
    <rPh sb="4" eb="5">
      <t>ニシ</t>
    </rPh>
    <rPh sb="5" eb="7">
      <t>イシキ</t>
    </rPh>
    <rPh sb="8" eb="10">
      <t>チョウメ</t>
    </rPh>
    <phoneticPr fontId="1"/>
  </si>
  <si>
    <t>099-220-9722</t>
    <phoneticPr fontId="1"/>
  </si>
  <si>
    <t>komadori@ina,bbiq.jp</t>
    <phoneticPr fontId="1"/>
  </si>
  <si>
    <t>kmdr.or.jp</t>
    <phoneticPr fontId="1"/>
  </si>
  <si>
    <t>11/25,11/15,11/21(受入不可）</t>
    <rPh sb="18" eb="22">
      <t>ウケイレフカ</t>
    </rPh>
    <phoneticPr fontId="1"/>
  </si>
  <si>
    <t>ウチノ</t>
    <phoneticPr fontId="1"/>
  </si>
  <si>
    <t>891-0115</t>
    <phoneticPr fontId="1"/>
  </si>
  <si>
    <t>鹿児島市東開町3-10</t>
    <rPh sb="0" eb="4">
      <t>カゴシマシ</t>
    </rPh>
    <rPh sb="4" eb="6">
      <t>トウカイ</t>
    </rPh>
    <rPh sb="6" eb="7">
      <t>チョウ</t>
    </rPh>
    <phoneticPr fontId="1"/>
  </si>
  <si>
    <t>099-299-0755</t>
    <phoneticPr fontId="1"/>
  </si>
  <si>
    <t>toukai.hoiku0756@castle.ocn.ne.jp</t>
    <phoneticPr fontId="1"/>
  </si>
  <si>
    <t>東開保育園｜鹿児島市東開町</t>
    <rPh sb="0" eb="2">
      <t>トウカイ</t>
    </rPh>
    <rPh sb="2" eb="5">
      <t>ホイクエン</t>
    </rPh>
    <rPh sb="6" eb="10">
      <t>カゴシマシ</t>
    </rPh>
    <rPh sb="10" eb="12">
      <t>トウカイ</t>
    </rPh>
    <rPh sb="12" eb="13">
      <t>チョウ</t>
    </rPh>
    <phoneticPr fontId="1"/>
  </si>
  <si>
    <t>青木和彦</t>
    <rPh sb="0" eb="4">
      <t>アオキカズヒコ</t>
    </rPh>
    <phoneticPr fontId="1"/>
  </si>
  <si>
    <t>891-0143</t>
    <phoneticPr fontId="1"/>
  </si>
  <si>
    <t>099-268-2113</t>
    <phoneticPr fontId="1"/>
  </si>
  <si>
    <t>sumirekagoshima@gmail.com</t>
    <phoneticPr fontId="1"/>
  </si>
  <si>
    <t>迫田雄介</t>
    <rPh sb="0" eb="4">
      <t>サコダユウスケ</t>
    </rPh>
    <phoneticPr fontId="1"/>
  </si>
  <si>
    <t>890-0102</t>
    <phoneticPr fontId="1"/>
  </si>
  <si>
    <t>099-265-3477</t>
    <phoneticPr fontId="1"/>
  </si>
  <si>
    <t>園長 伊地知　裕</t>
    <rPh sb="0" eb="2">
      <t>エンチョウ</t>
    </rPh>
    <rPh sb="3" eb="6">
      <t>イジチ</t>
    </rPh>
    <rPh sb="7" eb="8">
      <t>ユタカ</t>
    </rPh>
    <phoneticPr fontId="1"/>
  </si>
  <si>
    <t>890-0082</t>
    <phoneticPr fontId="1"/>
  </si>
  <si>
    <t>外園弘輝</t>
    <rPh sb="0" eb="2">
      <t>ホカゾノ</t>
    </rPh>
    <rPh sb="2" eb="4">
      <t>ヒロキ</t>
    </rPh>
    <phoneticPr fontId="1"/>
  </si>
  <si>
    <t>891-0203</t>
    <phoneticPr fontId="1"/>
  </si>
  <si>
    <t>鹿児島市喜入町7251-2</t>
    <rPh sb="0" eb="4">
      <t>カゴシマシ</t>
    </rPh>
    <rPh sb="4" eb="7">
      <t>キイレチョウ</t>
    </rPh>
    <phoneticPr fontId="1"/>
  </si>
  <si>
    <t>099-345-0680</t>
    <phoneticPr fontId="1"/>
  </si>
  <si>
    <t>野中由利子</t>
    <rPh sb="0" eb="2">
      <t>ノナカ</t>
    </rPh>
    <rPh sb="2" eb="5">
      <t>ユリコ</t>
    </rPh>
    <phoneticPr fontId="1"/>
  </si>
  <si>
    <t>891-0150</t>
    <phoneticPr fontId="1"/>
  </si>
  <si>
    <t>鹿児島市坂之上6丁目32-14</t>
    <rPh sb="0" eb="4">
      <t>カゴシマシ</t>
    </rPh>
    <rPh sb="4" eb="7">
      <t>サカノウエ</t>
    </rPh>
    <rPh sb="8" eb="10">
      <t>チョウメ</t>
    </rPh>
    <phoneticPr fontId="1"/>
  </si>
  <si>
    <t>099-261-6477</t>
    <phoneticPr fontId="1"/>
  </si>
  <si>
    <t>木村麗奈</t>
    <rPh sb="0" eb="2">
      <t>キムラ</t>
    </rPh>
    <rPh sb="2" eb="3">
      <t>レイ</t>
    </rPh>
    <rPh sb="3" eb="4">
      <t>ナ</t>
    </rPh>
    <phoneticPr fontId="1"/>
  </si>
  <si>
    <t>891-0141</t>
    <phoneticPr fontId="1"/>
  </si>
  <si>
    <t>099-268-4247</t>
    <phoneticPr fontId="1"/>
  </si>
  <si>
    <t>末永恵</t>
    <rPh sb="0" eb="3">
      <t>スエナガメグミ</t>
    </rPh>
    <phoneticPr fontId="1"/>
  </si>
  <si>
    <t>890-0045</t>
    <phoneticPr fontId="1"/>
  </si>
  <si>
    <t>鹿児島市谷山中央4丁目4907-11</t>
    <rPh sb="0" eb="4">
      <t>カゴシマシ</t>
    </rPh>
    <rPh sb="4" eb="6">
      <t>タニヤマ</t>
    </rPh>
    <rPh sb="6" eb="8">
      <t>チュウオウ</t>
    </rPh>
    <rPh sb="9" eb="11">
      <t>チョウメ</t>
    </rPh>
    <phoneticPr fontId="1"/>
  </si>
  <si>
    <t>鹿児島市武1丁目35-33</t>
    <rPh sb="0" eb="4">
      <t>カゴシマシ</t>
    </rPh>
    <rPh sb="4" eb="5">
      <t>タケ</t>
    </rPh>
    <rPh sb="6" eb="8">
      <t>チョウメ</t>
    </rPh>
    <phoneticPr fontId="1"/>
  </si>
  <si>
    <t>099-254-1698</t>
    <phoneticPr fontId="1"/>
  </si>
  <si>
    <t>大戸孝二</t>
    <rPh sb="0" eb="4">
      <t>オオトコウジ</t>
    </rPh>
    <phoneticPr fontId="1"/>
  </si>
  <si>
    <t>891-0109</t>
    <phoneticPr fontId="1"/>
  </si>
  <si>
    <t>鹿児島市清和3-2-5</t>
    <rPh sb="0" eb="4">
      <t>カゴシマシ</t>
    </rPh>
    <rPh sb="4" eb="6">
      <t>セイワ</t>
    </rPh>
    <phoneticPr fontId="1"/>
  </si>
  <si>
    <t>099-268-9898</t>
    <phoneticPr fontId="1"/>
  </si>
  <si>
    <t>主任 福元三三子</t>
    <rPh sb="0" eb="2">
      <t>シュニン</t>
    </rPh>
    <rPh sb="3" eb="5">
      <t>フクモト</t>
    </rPh>
    <rPh sb="5" eb="8">
      <t>ミミコ</t>
    </rPh>
    <phoneticPr fontId="1"/>
  </si>
  <si>
    <t>891-0123</t>
    <phoneticPr fontId="1"/>
  </si>
  <si>
    <t>鹿児島市卸本町7-8</t>
    <rPh sb="0" eb="4">
      <t>カゴシマシ</t>
    </rPh>
    <rPh sb="4" eb="7">
      <t>オロシホンマチ</t>
    </rPh>
    <phoneticPr fontId="1"/>
  </si>
  <si>
    <t>099-299-9722</t>
    <phoneticPr fontId="1"/>
  </si>
  <si>
    <t>hoshinoko@seiaifukushikai.jp</t>
    <phoneticPr fontId="1"/>
  </si>
  <si>
    <t>kiire-hoikuen@msj.biglobe.ne.jp</t>
    <phoneticPr fontId="1"/>
  </si>
  <si>
    <t>peco-sakanoue@seagreen.ocn.ne.jp</t>
    <phoneticPr fontId="1"/>
  </si>
  <si>
    <t>shouseihoikuen@shousei.net</t>
    <phoneticPr fontId="1"/>
  </si>
  <si>
    <t>ksjk1031m@ia2.itkeeper.ne.jp</t>
    <phoneticPr fontId="1"/>
  </si>
  <si>
    <t>takenosakohoikuen@ray.ocn.ne.jp</t>
    <phoneticPr fontId="1"/>
  </si>
  <si>
    <t>south-komadori@ina.bbiq.jp</t>
    <phoneticPr fontId="1"/>
  </si>
  <si>
    <t>鹿児島市紫原3-4-19</t>
    <rPh sb="0" eb="4">
      <t>カゴシマシ</t>
    </rPh>
    <rPh sb="4" eb="6">
      <t>ムラサキバル</t>
    </rPh>
    <phoneticPr fontId="1"/>
  </si>
  <si>
    <t>099-254-0083</t>
    <phoneticPr fontId="1"/>
  </si>
  <si>
    <t>mura-h@po.minc.ne.jp</t>
    <phoneticPr fontId="1"/>
  </si>
  <si>
    <t>鹿児島市星ヶ峯4丁目3-1</t>
    <rPh sb="0" eb="4">
      <t>カゴシマシ</t>
    </rPh>
    <rPh sb="4" eb="7">
      <t>ホシガミネ</t>
    </rPh>
    <rPh sb="8" eb="10">
      <t>チョウメ</t>
    </rPh>
    <phoneticPr fontId="1"/>
  </si>
  <si>
    <t>seiaifukushikai.jp</t>
    <phoneticPr fontId="1"/>
  </si>
  <si>
    <t>×</t>
  </si>
  <si>
    <t>鹿児島市和田1丁目9-3</t>
    <rPh sb="0" eb="4">
      <t>カゴシマシ</t>
    </rPh>
    <rPh sb="4" eb="6">
      <t>ワダ</t>
    </rPh>
    <rPh sb="7" eb="9">
      <t>チョウメ</t>
    </rPh>
    <phoneticPr fontId="1"/>
  </si>
  <si>
    <t>受入不可日　11/27、12/24、12/25</t>
    <rPh sb="0" eb="2">
      <t>ウケイレ</t>
    </rPh>
    <rPh sb="2" eb="4">
      <t>フカ</t>
    </rPh>
    <rPh sb="4" eb="5">
      <t>ヒ</t>
    </rPh>
    <phoneticPr fontId="1"/>
  </si>
  <si>
    <t>西</t>
    <rPh sb="0" eb="1">
      <t>ニシ</t>
    </rPh>
    <phoneticPr fontId="1"/>
  </si>
  <si>
    <t>892-0802</t>
    <phoneticPr fontId="1"/>
  </si>
  <si>
    <t>鹿児島市清水町6-27</t>
    <rPh sb="0" eb="4">
      <t>カゴシマシ</t>
    </rPh>
    <rPh sb="4" eb="6">
      <t>シミズ</t>
    </rPh>
    <rPh sb="6" eb="7">
      <t>チョウ</t>
    </rPh>
    <phoneticPr fontId="1"/>
  </si>
  <si>
    <t>099-247-8963</t>
    <phoneticPr fontId="1"/>
  </si>
  <si>
    <t>ksjk1091m@ia2.itkeeper.ne.jp</t>
    <phoneticPr fontId="1"/>
  </si>
  <si>
    <t>ｽｹｼﾞｭｰﾙ次第で受入れが出来ない日もあります。</t>
    <rPh sb="7" eb="9">
      <t>シダイ</t>
    </rPh>
    <rPh sb="10" eb="12">
      <t>ウケイ</t>
    </rPh>
    <rPh sb="14" eb="16">
      <t>デキ</t>
    </rPh>
    <rPh sb="18" eb="19">
      <t>ヒ</t>
    </rPh>
    <phoneticPr fontId="1"/>
  </si>
  <si>
    <t>カワウチ</t>
    <phoneticPr fontId="1"/>
  </si>
  <si>
    <t>890-0005</t>
    <phoneticPr fontId="1"/>
  </si>
  <si>
    <t>鹿児島市下伊敷1丁目11-7</t>
    <rPh sb="0" eb="4">
      <t>カゴシマシ</t>
    </rPh>
    <rPh sb="4" eb="7">
      <t>シモイシキ</t>
    </rPh>
    <rPh sb="8" eb="10">
      <t>チョウメ</t>
    </rPh>
    <phoneticPr fontId="1"/>
  </si>
  <si>
    <t>099-222-4664</t>
    <phoneticPr fontId="1"/>
  </si>
  <si>
    <t>ksjk1051m@ia2.itkeeper.ne.jp</t>
    <phoneticPr fontId="1"/>
  </si>
  <si>
    <t>10/30～11/3　11/11　11/15　11/18　11/25　11/28～12/9　12/2　12/6　12/9　12/13　12/16　受入不可</t>
    <rPh sb="73" eb="77">
      <t>ウケイレフカ</t>
    </rPh>
    <phoneticPr fontId="1"/>
  </si>
  <si>
    <t>ヨネヤマ</t>
    <phoneticPr fontId="1"/>
  </si>
  <si>
    <t>892-0833</t>
    <phoneticPr fontId="1"/>
  </si>
  <si>
    <t>鹿児島市松原町2-24</t>
    <rPh sb="0" eb="4">
      <t>カゴシマシ</t>
    </rPh>
    <rPh sb="4" eb="7">
      <t>マツバラチョウ</t>
    </rPh>
    <phoneticPr fontId="1"/>
  </si>
  <si>
    <t>099-224-3728</t>
    <phoneticPr fontId="1"/>
  </si>
  <si>
    <t>ksjk1141m@ia2.itkeeper.ne.jp</t>
    <phoneticPr fontId="1"/>
  </si>
  <si>
    <t>ホンボウ</t>
    <phoneticPr fontId="1"/>
  </si>
  <si>
    <t>892-0877</t>
    <phoneticPr fontId="1"/>
  </si>
  <si>
    <t>鹿児島市吉野4丁目4番1号</t>
    <rPh sb="0" eb="4">
      <t>カゴシマシ</t>
    </rPh>
    <rPh sb="4" eb="6">
      <t>ヨシノ</t>
    </rPh>
    <rPh sb="7" eb="9">
      <t>チョウメ</t>
    </rPh>
    <rPh sb="10" eb="11">
      <t>バン</t>
    </rPh>
    <rPh sb="12" eb="13">
      <t>ゴウ</t>
    </rPh>
    <phoneticPr fontId="1"/>
  </si>
  <si>
    <t>099-244-2115</t>
    <phoneticPr fontId="1"/>
  </si>
  <si>
    <t>ksjk1121m@ia2.itkeeper.ne.jp</t>
    <phoneticPr fontId="1"/>
  </si>
  <si>
    <t>11/7,15,21,25受入れ不可</t>
    <rPh sb="13" eb="15">
      <t>ウケイ</t>
    </rPh>
    <rPh sb="16" eb="18">
      <t>フカ</t>
    </rPh>
    <phoneticPr fontId="1"/>
  </si>
  <si>
    <t>クルス・イワカワ</t>
    <phoneticPr fontId="1"/>
  </si>
  <si>
    <t>890-0005</t>
    <phoneticPr fontId="1"/>
  </si>
  <si>
    <t>鹿児島市下伊敷1丁目32番1号</t>
    <rPh sb="0" eb="4">
      <t>カゴシマシ</t>
    </rPh>
    <rPh sb="4" eb="5">
      <t>シタ</t>
    </rPh>
    <rPh sb="5" eb="7">
      <t>イシキ</t>
    </rPh>
    <rPh sb="8" eb="10">
      <t>チョウメ</t>
    </rPh>
    <rPh sb="12" eb="13">
      <t>バン</t>
    </rPh>
    <rPh sb="14" eb="15">
      <t>ゴウ</t>
    </rPh>
    <phoneticPr fontId="1"/>
  </si>
  <si>
    <t>099-220-4985</t>
    <phoneticPr fontId="1"/>
  </si>
  <si>
    <t>ksjk1071m@ia2.itkeeper.ne.jp</t>
    <phoneticPr fontId="1"/>
  </si>
  <si>
    <t>ヒラタ</t>
    <phoneticPr fontId="1"/>
  </si>
  <si>
    <t>鹿児島市西紫原4丁目37-2</t>
    <rPh sb="0" eb="4">
      <t>カゴシマシ</t>
    </rPh>
    <rPh sb="4" eb="5">
      <t>ニシ</t>
    </rPh>
    <rPh sb="5" eb="7">
      <t>ムラサキバル</t>
    </rPh>
    <rPh sb="8" eb="10">
      <t>チョウメ</t>
    </rPh>
    <phoneticPr fontId="1"/>
  </si>
  <si>
    <t>099-257-1084</t>
    <phoneticPr fontId="1"/>
  </si>
  <si>
    <t>ksjk1101m@ia2.itkeeper.ne.jp</t>
    <phoneticPr fontId="1"/>
  </si>
  <si>
    <t>ふじヶ丘保育園</t>
    <rPh sb="3" eb="7">
      <t>オカホイクエン</t>
    </rPh>
    <phoneticPr fontId="1"/>
  </si>
  <si>
    <t>熊原亜也</t>
    <rPh sb="0" eb="2">
      <t>クマハラ</t>
    </rPh>
    <rPh sb="2" eb="3">
      <t>ア</t>
    </rPh>
    <rPh sb="3" eb="4">
      <t>ナリ</t>
    </rPh>
    <phoneticPr fontId="1"/>
  </si>
  <si>
    <t>892-0874</t>
    <phoneticPr fontId="1"/>
  </si>
  <si>
    <t>鹿児島市緑丘町5-5</t>
    <rPh sb="0" eb="4">
      <t>カゴシマシ</t>
    </rPh>
    <rPh sb="4" eb="7">
      <t>ミドリガオカチョウ</t>
    </rPh>
    <phoneticPr fontId="1"/>
  </si>
  <si>
    <t>099-254-1590</t>
    <phoneticPr fontId="1"/>
  </si>
  <si>
    <t>harappa@joy.ocn.ne.jp</t>
    <phoneticPr fontId="1"/>
  </si>
  <si>
    <t>一日あたり1人まで受入不可日11月4日，7日、11日、15日、22日12月9日、14日、22日、23日、29日、30日</t>
    <rPh sb="0" eb="2">
      <t>イチニチ</t>
    </rPh>
    <rPh sb="6" eb="7">
      <t>ニン</t>
    </rPh>
    <rPh sb="9" eb="11">
      <t>ウケイレ</t>
    </rPh>
    <rPh sb="11" eb="13">
      <t>フカ</t>
    </rPh>
    <rPh sb="13" eb="14">
      <t>ニチ</t>
    </rPh>
    <rPh sb="16" eb="17">
      <t>ガツ</t>
    </rPh>
    <rPh sb="18" eb="19">
      <t>カ</t>
    </rPh>
    <rPh sb="21" eb="22">
      <t>ニチ</t>
    </rPh>
    <rPh sb="25" eb="26">
      <t>ニチ</t>
    </rPh>
    <rPh sb="29" eb="30">
      <t>ニチ</t>
    </rPh>
    <rPh sb="33" eb="34">
      <t>ニチ</t>
    </rPh>
    <rPh sb="36" eb="37">
      <t>ガツ</t>
    </rPh>
    <rPh sb="38" eb="39">
      <t>ニチ</t>
    </rPh>
    <rPh sb="42" eb="43">
      <t>ニチ</t>
    </rPh>
    <rPh sb="46" eb="47">
      <t>ニチ</t>
    </rPh>
    <rPh sb="50" eb="51">
      <t>ニチ</t>
    </rPh>
    <rPh sb="54" eb="55">
      <t>ニチ</t>
    </rPh>
    <rPh sb="58" eb="59">
      <t>ニチ</t>
    </rPh>
    <phoneticPr fontId="1"/>
  </si>
  <si>
    <t>くすの子保育園</t>
    <rPh sb="3" eb="7">
      <t>コホイクエン</t>
    </rPh>
    <phoneticPr fontId="1"/>
  </si>
  <si>
    <t>長松麻美</t>
    <rPh sb="0" eb="2">
      <t>ナガマツ</t>
    </rPh>
    <rPh sb="2" eb="4">
      <t>アサミ</t>
    </rPh>
    <phoneticPr fontId="1"/>
  </si>
  <si>
    <t>890-0021</t>
    <phoneticPr fontId="1"/>
  </si>
  <si>
    <t>鹿児島市小野4丁目15-8</t>
    <rPh sb="0" eb="4">
      <t>カゴシマシ</t>
    </rPh>
    <rPh sb="4" eb="6">
      <t>オノ</t>
    </rPh>
    <rPh sb="7" eb="9">
      <t>チョウメ</t>
    </rPh>
    <phoneticPr fontId="1"/>
  </si>
  <si>
    <t>099-295-3233</t>
    <phoneticPr fontId="1"/>
  </si>
  <si>
    <t>kusunoko@bronze.ocn.ne.jp</t>
    <phoneticPr fontId="1"/>
  </si>
  <si>
    <t>1名受け入れ可能　日程は事前にご相談ください。</t>
    <rPh sb="1" eb="2">
      <t>メイ</t>
    </rPh>
    <rPh sb="2" eb="3">
      <t>ウ</t>
    </rPh>
    <rPh sb="4" eb="5">
      <t>イ</t>
    </rPh>
    <rPh sb="6" eb="8">
      <t>カノウ</t>
    </rPh>
    <rPh sb="9" eb="11">
      <t>ニッテイ</t>
    </rPh>
    <rPh sb="12" eb="14">
      <t>ジゼン</t>
    </rPh>
    <rPh sb="16" eb="18">
      <t>ソウダン</t>
    </rPh>
    <phoneticPr fontId="1"/>
  </si>
  <si>
    <t>鴨池保育園</t>
    <rPh sb="0" eb="2">
      <t>カモイケ</t>
    </rPh>
    <rPh sb="2" eb="5">
      <t>ホイクエン</t>
    </rPh>
    <phoneticPr fontId="1"/>
  </si>
  <si>
    <t>平井美穂</t>
    <rPh sb="0" eb="4">
      <t>ヒライミホ</t>
    </rPh>
    <phoneticPr fontId="1"/>
  </si>
  <si>
    <t>890-0063</t>
    <phoneticPr fontId="1"/>
  </si>
  <si>
    <t>鹿児島市鴨池1丁目8-10</t>
    <rPh sb="0" eb="4">
      <t>カゴシマシ</t>
    </rPh>
    <rPh sb="4" eb="6">
      <t>カモイケ</t>
    </rPh>
    <rPh sb="7" eb="9">
      <t>チョウメ</t>
    </rPh>
    <phoneticPr fontId="1"/>
  </si>
  <si>
    <t>099-254-1620</t>
    <phoneticPr fontId="1"/>
  </si>
  <si>
    <t>ksjk1021m@ia2.itkeeper.ne.jp</t>
    <phoneticPr fontId="1"/>
  </si>
  <si>
    <t>田上保育園</t>
    <rPh sb="0" eb="2">
      <t>タガミ</t>
    </rPh>
    <rPh sb="2" eb="5">
      <t>ホイクエン</t>
    </rPh>
    <phoneticPr fontId="1"/>
  </si>
  <si>
    <t>濱崎あずさ</t>
    <rPh sb="0" eb="2">
      <t>ハマサキ</t>
    </rPh>
    <phoneticPr fontId="1"/>
  </si>
  <si>
    <t>890-0034</t>
    <phoneticPr fontId="1"/>
  </si>
  <si>
    <t>鹿児島市田上1丁目26-15</t>
    <rPh sb="0" eb="4">
      <t>カゴシマシ</t>
    </rPh>
    <rPh sb="4" eb="6">
      <t>タガミ</t>
    </rPh>
    <rPh sb="7" eb="9">
      <t>チョウメ</t>
    </rPh>
    <phoneticPr fontId="1"/>
  </si>
  <si>
    <t>099-258-2040</t>
    <phoneticPr fontId="1"/>
  </si>
  <si>
    <t>ksjk1041m@ia2.itkeeper.ne.jp</t>
    <phoneticPr fontId="1"/>
  </si>
  <si>
    <t>なぎさ保育園</t>
    <rPh sb="3" eb="6">
      <t>ホイクエン</t>
    </rPh>
    <phoneticPr fontId="1"/>
  </si>
  <si>
    <t>中村奈々</t>
    <rPh sb="0" eb="2">
      <t>ナカムラ</t>
    </rPh>
    <rPh sb="2" eb="4">
      <t>ナナ</t>
    </rPh>
    <phoneticPr fontId="1"/>
  </si>
  <si>
    <t>890-0067</t>
    <phoneticPr fontId="1"/>
  </si>
  <si>
    <t>鹿児島市真砂本町25-13</t>
    <rPh sb="0" eb="4">
      <t>カゴシマシ</t>
    </rPh>
    <rPh sb="4" eb="8">
      <t>マサゴホンマチ</t>
    </rPh>
    <phoneticPr fontId="1"/>
  </si>
  <si>
    <t>099-253-9592</t>
    <phoneticPr fontId="1"/>
  </si>
  <si>
    <t>ksjk1061m@ia2.itkeeper.ne.jp</t>
    <phoneticPr fontId="1"/>
  </si>
  <si>
    <t>11/14.15.16.20.21.27.28.29.3012/1.2.4.5.6.7行事や実習生、職場体験があるため受入不可</t>
    <rPh sb="43" eb="45">
      <t>ギョウジ</t>
    </rPh>
    <rPh sb="46" eb="49">
      <t>ジッシュウセイ</t>
    </rPh>
    <rPh sb="50" eb="52">
      <t>ショクバ</t>
    </rPh>
    <rPh sb="52" eb="54">
      <t>タイケン</t>
    </rPh>
    <rPh sb="59" eb="61">
      <t>ウケイレ</t>
    </rPh>
    <rPh sb="61" eb="63">
      <t>フカ</t>
    </rPh>
    <phoneticPr fontId="1"/>
  </si>
  <si>
    <t>南林寺保育園</t>
    <rPh sb="0" eb="3">
      <t>ナンリンジ</t>
    </rPh>
    <rPh sb="3" eb="6">
      <t>ホイクエン</t>
    </rPh>
    <phoneticPr fontId="1"/>
  </si>
  <si>
    <t>有馬清香</t>
    <rPh sb="0" eb="2">
      <t>アリマ</t>
    </rPh>
    <rPh sb="2" eb="4">
      <t>キヨカ</t>
    </rPh>
    <phoneticPr fontId="1"/>
  </si>
  <si>
    <t>892-0834</t>
    <phoneticPr fontId="1"/>
  </si>
  <si>
    <t>鹿児島市南林寺町12-11</t>
    <rPh sb="0" eb="4">
      <t>カゴシマシ</t>
    </rPh>
    <rPh sb="4" eb="8">
      <t>ナンリンジチョウ</t>
    </rPh>
    <phoneticPr fontId="1"/>
  </si>
  <si>
    <t>099-222-6919</t>
    <phoneticPr fontId="1"/>
  </si>
  <si>
    <t>ksjk1081m@ia2.itkeeper.ne.jp</t>
    <phoneticPr fontId="1"/>
  </si>
  <si>
    <t>いちご認定こども園</t>
    <rPh sb="3" eb="5">
      <t>ニンテイ</t>
    </rPh>
    <rPh sb="8" eb="9">
      <t>エン</t>
    </rPh>
    <phoneticPr fontId="1"/>
  </si>
  <si>
    <t xml:space="preserve">武保育園         </t>
    <rPh sb="0" eb="1">
      <t>タケ</t>
    </rPh>
    <rPh sb="1" eb="4">
      <t>ホイクエン</t>
    </rPh>
    <phoneticPr fontId="1"/>
  </si>
  <si>
    <t>認定こども園大谷幼稚園</t>
    <rPh sb="0" eb="2">
      <t>ニンテイ</t>
    </rPh>
    <rPh sb="5" eb="6">
      <t>エン</t>
    </rPh>
    <rPh sb="6" eb="8">
      <t>オオタニ</t>
    </rPh>
    <rPh sb="8" eb="11">
      <t>ヨウチエン</t>
    </rPh>
    <phoneticPr fontId="1"/>
  </si>
  <si>
    <t>いにしき幼稚園</t>
    <rPh sb="4" eb="7">
      <t>ヨウチエン</t>
    </rPh>
    <phoneticPr fontId="1"/>
  </si>
  <si>
    <t>坂之上第2保育園</t>
    <rPh sb="0" eb="4">
      <t>サカノウエダイ</t>
    </rPh>
    <rPh sb="5" eb="8">
      <t>ホイクエン</t>
    </rPh>
    <phoneticPr fontId="1"/>
  </si>
  <si>
    <t>みのり幼稚園</t>
    <rPh sb="3" eb="6">
      <t>ヨウチエン</t>
    </rPh>
    <phoneticPr fontId="1"/>
  </si>
  <si>
    <t>こまつばら幼稚園</t>
    <rPh sb="5" eb="8">
      <t>ヨウチエン</t>
    </rPh>
    <phoneticPr fontId="1"/>
  </si>
  <si>
    <t>こまどり保育園</t>
    <rPh sb="4" eb="7">
      <t>ホイクエン</t>
    </rPh>
    <phoneticPr fontId="1"/>
  </si>
  <si>
    <t>東開保育園</t>
    <rPh sb="0" eb="2">
      <t>トウカイ</t>
    </rPh>
    <rPh sb="2" eb="5">
      <t>ホイクエン</t>
    </rPh>
    <phoneticPr fontId="1"/>
  </si>
  <si>
    <t>すみれこども園</t>
    <rPh sb="6" eb="7">
      <t>エン</t>
    </rPh>
    <phoneticPr fontId="1"/>
  </si>
  <si>
    <t>星の子保育園</t>
    <rPh sb="0" eb="1">
      <t>ホシ</t>
    </rPh>
    <rPh sb="2" eb="6">
      <t>コホイクエン</t>
    </rPh>
    <phoneticPr fontId="1"/>
  </si>
  <si>
    <t>学校法人鹿児島竜谷学園 紫原保育園</t>
    <rPh sb="0" eb="4">
      <t>ガッコウホウジン</t>
    </rPh>
    <rPh sb="4" eb="7">
      <t>カゴシマ</t>
    </rPh>
    <rPh sb="7" eb="11">
      <t>リュウコクガクエン</t>
    </rPh>
    <rPh sb="12" eb="17">
      <t>ムラサキバルホイクエン</t>
    </rPh>
    <phoneticPr fontId="1"/>
  </si>
  <si>
    <t>喜入保育園</t>
    <rPh sb="0" eb="2">
      <t>キイレ</t>
    </rPh>
    <rPh sb="2" eb="5">
      <t>ホイクエン</t>
    </rPh>
    <phoneticPr fontId="1"/>
  </si>
  <si>
    <t>ペコちゃん保育園坂之上</t>
    <rPh sb="5" eb="8">
      <t>ホイクエン</t>
    </rPh>
    <rPh sb="8" eb="11">
      <t>サカノウエ</t>
    </rPh>
    <phoneticPr fontId="1"/>
  </si>
  <si>
    <t>松青こども園・ﾍﾞﾋﾞｰｽﾞ松青こども園</t>
    <rPh sb="0" eb="1">
      <t>マツ</t>
    </rPh>
    <rPh sb="1" eb="2">
      <t>アオ</t>
    </rPh>
    <rPh sb="5" eb="6">
      <t>エン</t>
    </rPh>
    <rPh sb="14" eb="16">
      <t>マツアオ</t>
    </rPh>
    <rPh sb="19" eb="20">
      <t>エン</t>
    </rPh>
    <phoneticPr fontId="1"/>
  </si>
  <si>
    <t>柳田保育園</t>
    <rPh sb="0" eb="5">
      <t>ヤナギタホイクエン</t>
    </rPh>
    <phoneticPr fontId="1"/>
  </si>
  <si>
    <t>竹之迫保育園</t>
    <rPh sb="0" eb="6">
      <t>タケノサコホイクエン</t>
    </rPh>
    <phoneticPr fontId="1"/>
  </si>
  <si>
    <t>サウスこまどり保育園</t>
    <rPh sb="7" eb="10">
      <t>ホイクエン</t>
    </rPh>
    <phoneticPr fontId="1"/>
  </si>
  <si>
    <t>清水保育園</t>
    <rPh sb="0" eb="5">
      <t>シミズホイクエン</t>
    </rPh>
    <phoneticPr fontId="1"/>
  </si>
  <si>
    <t>吉野保育園</t>
    <rPh sb="0" eb="2">
      <t>ヨシノ</t>
    </rPh>
    <rPh sb="2" eb="5">
      <t>ホイクエン</t>
    </rPh>
    <phoneticPr fontId="1"/>
  </si>
  <si>
    <t>あたご保育園</t>
    <rPh sb="3" eb="6">
      <t>ホイクエン</t>
    </rPh>
    <phoneticPr fontId="1"/>
  </si>
  <si>
    <t>玉里保育園</t>
    <rPh sb="0" eb="5">
      <t>タマザトホイクエン</t>
    </rPh>
    <phoneticPr fontId="1"/>
  </si>
  <si>
    <t>松原保育園</t>
    <rPh sb="0" eb="5">
      <t>マツバラホイクエン</t>
    </rPh>
    <phoneticPr fontId="1"/>
  </si>
  <si>
    <t>西紫原保育園</t>
    <rPh sb="0" eb="1">
      <t>ニシ</t>
    </rPh>
    <rPh sb="1" eb="3">
      <t>ムラサキバル</t>
    </rPh>
    <rPh sb="3" eb="6">
      <t>ホイクエン</t>
    </rPh>
    <phoneticPr fontId="1"/>
  </si>
  <si>
    <t>下伊敷保育園</t>
    <rPh sb="0" eb="1">
      <t>シタ</t>
    </rPh>
    <rPh sb="1" eb="3">
      <t>イシキ</t>
    </rPh>
    <rPh sb="3" eb="6">
      <t>ホイクエン</t>
    </rPh>
    <phoneticPr fontId="1"/>
  </si>
  <si>
    <t>ヤマシタ</t>
    <phoneticPr fontId="1"/>
  </si>
  <si>
    <t>鹿児島市下伊敷2丁目26-10</t>
    <rPh sb="0" eb="4">
      <t>カゴシマシ</t>
    </rPh>
    <rPh sb="4" eb="7">
      <t>シモイシキ</t>
    </rPh>
    <rPh sb="8" eb="10">
      <t>チョウメ</t>
    </rPh>
    <phoneticPr fontId="1"/>
  </si>
  <si>
    <t>099-220-8798</t>
    <phoneticPr fontId="1"/>
  </si>
  <si>
    <t>ksjk1131m@ia2.itkeeper.ne.jp</t>
    <phoneticPr fontId="1"/>
  </si>
  <si>
    <t>みらい保育園</t>
    <rPh sb="3" eb="6">
      <t>ホイクエン</t>
    </rPh>
    <phoneticPr fontId="1"/>
  </si>
  <si>
    <t>ヤマモト</t>
    <phoneticPr fontId="1"/>
  </si>
  <si>
    <t>891-0143</t>
    <phoneticPr fontId="1"/>
  </si>
  <si>
    <t>鹿児島市和田3丁目63番8号</t>
    <rPh sb="0" eb="4">
      <t>カゴシマシ</t>
    </rPh>
    <rPh sb="4" eb="6">
      <t>ワダ</t>
    </rPh>
    <rPh sb="7" eb="9">
      <t>チョウメ</t>
    </rPh>
    <rPh sb="11" eb="12">
      <t>バン</t>
    </rPh>
    <rPh sb="13" eb="14">
      <t>ゴウ</t>
    </rPh>
    <phoneticPr fontId="1"/>
  </si>
  <si>
    <t>099-814-7632</t>
    <phoneticPr fontId="1"/>
  </si>
  <si>
    <t>mirai-hh@outlook.jp</t>
    <phoneticPr fontId="1"/>
  </si>
  <si>
    <t>認定こども園錦ヶ丘プラス</t>
    <rPh sb="0" eb="2">
      <t>ニンテイ</t>
    </rPh>
    <rPh sb="5" eb="6">
      <t>エン</t>
    </rPh>
    <rPh sb="6" eb="9">
      <t>ニシキガオカ</t>
    </rPh>
    <phoneticPr fontId="1"/>
  </si>
  <si>
    <t>ナカシマ</t>
    <phoneticPr fontId="1"/>
  </si>
  <si>
    <t>892-0871</t>
    <phoneticPr fontId="1"/>
  </si>
  <si>
    <t>鹿児島市吉野町2223-6</t>
    <rPh sb="0" eb="4">
      <t>カゴシマシ</t>
    </rPh>
    <rPh sb="4" eb="7">
      <t>ヨシノチョウ</t>
    </rPh>
    <phoneticPr fontId="1"/>
  </si>
  <si>
    <t>099-243-7704</t>
    <phoneticPr fontId="1"/>
  </si>
  <si>
    <t>fuku-hoikuen@tonohara.org</t>
    <phoneticPr fontId="1"/>
  </si>
  <si>
    <t>薬師保育園</t>
    <rPh sb="0" eb="5">
      <t>ヤクシホイクエン</t>
    </rPh>
    <phoneticPr fontId="1"/>
  </si>
  <si>
    <t>スギモト</t>
    <phoneticPr fontId="1"/>
  </si>
  <si>
    <t>890-0042</t>
    <phoneticPr fontId="1"/>
  </si>
  <si>
    <t>鹿児島市薬師2丁目41-10</t>
    <rPh sb="0" eb="4">
      <t>カゴシマシ</t>
    </rPh>
    <rPh sb="4" eb="6">
      <t>ヤクシ</t>
    </rPh>
    <rPh sb="7" eb="9">
      <t>チョウメ</t>
    </rPh>
    <phoneticPr fontId="1"/>
  </si>
  <si>
    <t>099-254-9378</t>
    <phoneticPr fontId="1"/>
  </si>
  <si>
    <t>ksjk1111m@ia2.itkeeper.ne.jp</t>
    <phoneticPr fontId="1"/>
  </si>
  <si>
    <t>こども園・吉田南幼稚園</t>
    <rPh sb="3" eb="4">
      <t>エン</t>
    </rPh>
    <rPh sb="5" eb="7">
      <t>ヨシダ</t>
    </rPh>
    <rPh sb="7" eb="8">
      <t>ミナミ</t>
    </rPh>
    <rPh sb="8" eb="11">
      <t>ヨウチエン</t>
    </rPh>
    <phoneticPr fontId="1"/>
  </si>
  <si>
    <t>橋口孝志</t>
    <rPh sb="0" eb="2">
      <t>ハシグチ</t>
    </rPh>
    <rPh sb="2" eb="4">
      <t>タカシ</t>
    </rPh>
    <phoneticPr fontId="1"/>
  </si>
  <si>
    <t>891-1304</t>
    <phoneticPr fontId="1"/>
  </si>
  <si>
    <t>鹿児島市本名町543番地</t>
    <rPh sb="0" eb="4">
      <t>カゴシマシ</t>
    </rPh>
    <rPh sb="4" eb="6">
      <t>ホンミョウ</t>
    </rPh>
    <rPh sb="6" eb="7">
      <t>チョウ</t>
    </rPh>
    <rPh sb="10" eb="12">
      <t>バンチ</t>
    </rPh>
    <phoneticPr fontId="1"/>
  </si>
  <si>
    <t>099-294-3730</t>
    <phoneticPr fontId="1"/>
  </si>
  <si>
    <t>mina01@owa.bbiq.jp</t>
    <phoneticPr fontId="1"/>
  </si>
  <si>
    <t>yosidaminami.com</t>
    <phoneticPr fontId="1"/>
  </si>
  <si>
    <t>受け入れ可能人数や行事その他の事情が多数日と時間がある為希望者と日程詳細は打ち合わせをすることを条件のしていただけませんでしょうか</t>
    <rPh sb="0" eb="1">
      <t>ウ</t>
    </rPh>
    <rPh sb="2" eb="3">
      <t>イ</t>
    </rPh>
    <rPh sb="4" eb="6">
      <t>カノウ</t>
    </rPh>
    <rPh sb="6" eb="8">
      <t>ニンズウ</t>
    </rPh>
    <rPh sb="9" eb="11">
      <t>ギョウジ</t>
    </rPh>
    <rPh sb="13" eb="14">
      <t>タ</t>
    </rPh>
    <rPh sb="15" eb="17">
      <t>ジジョウ</t>
    </rPh>
    <rPh sb="18" eb="20">
      <t>タスウ</t>
    </rPh>
    <rPh sb="20" eb="21">
      <t>ビ</t>
    </rPh>
    <rPh sb="22" eb="24">
      <t>ジカン</t>
    </rPh>
    <rPh sb="27" eb="28">
      <t>タメ</t>
    </rPh>
    <rPh sb="28" eb="30">
      <t>キボウ</t>
    </rPh>
    <rPh sb="30" eb="31">
      <t>シャ</t>
    </rPh>
    <rPh sb="32" eb="34">
      <t>ニッテイ</t>
    </rPh>
    <rPh sb="34" eb="36">
      <t>ショウサイ</t>
    </rPh>
    <rPh sb="37" eb="38">
      <t>ウ</t>
    </rPh>
    <rPh sb="39" eb="40">
      <t>ア</t>
    </rPh>
    <rPh sb="48" eb="50">
      <t>ジョウケン</t>
    </rPh>
    <phoneticPr fontId="1"/>
  </si>
  <si>
    <t>東梨恵</t>
    <rPh sb="0" eb="1">
      <t>ヒガシ</t>
    </rPh>
    <rPh sb="1" eb="3">
      <t>リエ</t>
    </rPh>
    <phoneticPr fontId="1"/>
  </si>
  <si>
    <t>890-0024</t>
    <phoneticPr fontId="1"/>
  </si>
  <si>
    <t>鹿児島市明和1丁目39-1</t>
    <rPh sb="0" eb="4">
      <t>カゴシマシ</t>
    </rPh>
    <rPh sb="4" eb="6">
      <t>メイワ</t>
    </rPh>
    <rPh sb="7" eb="9">
      <t>チョウメ</t>
    </rPh>
    <phoneticPr fontId="1"/>
  </si>
  <si>
    <t>099-281-2233</t>
    <phoneticPr fontId="1"/>
  </si>
  <si>
    <t>千年幼稚園</t>
    <rPh sb="0" eb="2">
      <t>センネン</t>
    </rPh>
    <rPh sb="2" eb="5">
      <t>ヨウチエン</t>
    </rPh>
    <phoneticPr fontId="1"/>
  </si>
  <si>
    <t>永吉あかり</t>
    <rPh sb="0" eb="2">
      <t>ナガヨシ</t>
    </rPh>
    <phoneticPr fontId="1"/>
  </si>
  <si>
    <t>890-0001</t>
    <phoneticPr fontId="1"/>
  </si>
  <si>
    <t>鹿児島市千年2丁目1-3</t>
    <rPh sb="0" eb="4">
      <t>カゴシマシ</t>
    </rPh>
    <rPh sb="4" eb="6">
      <t>センネン</t>
    </rPh>
    <rPh sb="7" eb="9">
      <t>チョウメ</t>
    </rPh>
    <phoneticPr fontId="1"/>
  </si>
  <si>
    <t>099-220-8686</t>
    <phoneticPr fontId="1"/>
  </si>
  <si>
    <t>sennen8686@yahoo.co.jp</t>
    <phoneticPr fontId="1"/>
  </si>
  <si>
    <t>こばと・ゆなの木こども園</t>
    <rPh sb="7" eb="8">
      <t>キ</t>
    </rPh>
    <rPh sb="11" eb="12">
      <t>エン</t>
    </rPh>
    <phoneticPr fontId="1"/>
  </si>
  <si>
    <t>下野優子</t>
    <rPh sb="0" eb="2">
      <t>シモノ</t>
    </rPh>
    <rPh sb="2" eb="4">
      <t>ユウコ</t>
    </rPh>
    <phoneticPr fontId="1"/>
  </si>
  <si>
    <t>892-0871</t>
    <phoneticPr fontId="1"/>
  </si>
  <si>
    <t>鹿児島市大明丘3丁目14-1</t>
    <rPh sb="0" eb="4">
      <t>カゴシマシ</t>
    </rPh>
    <rPh sb="4" eb="7">
      <t>ダイミョウガオカ</t>
    </rPh>
    <rPh sb="8" eb="10">
      <t>チョウメ</t>
    </rPh>
    <phoneticPr fontId="1"/>
  </si>
  <si>
    <t>099-243-1135</t>
    <phoneticPr fontId="1"/>
  </si>
  <si>
    <t>kobayuna-syukan2@gh-kagosima.ac.jp</t>
    <phoneticPr fontId="1"/>
  </si>
  <si>
    <t>891-0103</t>
    <phoneticPr fontId="1"/>
  </si>
  <si>
    <t>短時間での体験も可能です。本園自慢のおいしい給食も是非体験して下さい。</t>
    <phoneticPr fontId="1"/>
  </si>
  <si>
    <t>jimu@katume.com</t>
  </si>
  <si>
    <t>0996-20-2243</t>
    <phoneticPr fontId="1"/>
  </si>
  <si>
    <t>薩摩川内市勝目町５３１５－７１</t>
  </si>
  <si>
    <t>薩摩川内市</t>
  </si>
  <si>
    <t>895-0031</t>
    <phoneticPr fontId="1"/>
  </si>
  <si>
    <t>シモゾノ</t>
  </si>
  <si>
    <t>勝目保育園</t>
  </si>
  <si>
    <t>oomura-hoikuen@comet.ocn.ne.jp</t>
  </si>
  <si>
    <t>0996-55-0126</t>
    <phoneticPr fontId="1"/>
  </si>
  <si>
    <t>鹿児島県薩摩川内市祁答院町下手</t>
  </si>
  <si>
    <t>895-1501</t>
    <phoneticPr fontId="1"/>
  </si>
  <si>
    <t>トウゴウ</t>
  </si>
  <si>
    <t>大村保育園</t>
    <phoneticPr fontId="1"/>
  </si>
  <si>
    <t>second@sendaisuwa.com</t>
  </si>
  <si>
    <t>0996-22-8400</t>
    <phoneticPr fontId="1"/>
  </si>
  <si>
    <t>薩摩川内市中郷３丁目３２７－１</t>
  </si>
  <si>
    <t>895-0072</t>
    <phoneticPr fontId="1"/>
  </si>
  <si>
    <t>オビタ</t>
  </si>
  <si>
    <t>sendai-suwa@herb.ocn.ne.jp</t>
  </si>
  <si>
    <t>0996-22-2764</t>
    <phoneticPr fontId="1"/>
  </si>
  <si>
    <t>薩摩川内市御陵下町１９番５号</t>
  </si>
  <si>
    <t>895-0061</t>
    <phoneticPr fontId="1"/>
  </si>
  <si>
    <t>オビタ</t>
    <phoneticPr fontId="1"/>
  </si>
  <si>
    <t>川内すわこども園</t>
    <phoneticPr fontId="1"/>
  </si>
  <si>
    <t>suwa-hoikuen@po3.synapse.ne.jp</t>
  </si>
  <si>
    <t>0996-38-1193</t>
    <phoneticPr fontId="1"/>
  </si>
  <si>
    <t>薩摩川内市樋脇町市比野５５０番地</t>
  </si>
  <si>
    <t>895-1203</t>
    <phoneticPr fontId="1"/>
  </si>
  <si>
    <t>すわこども園</t>
  </si>
  <si>
    <t>takae@po2.synapse.ne.jp</t>
  </si>
  <si>
    <t>0996-27-2225</t>
    <phoneticPr fontId="1"/>
  </si>
  <si>
    <t>薩摩川内市高江町1875番地</t>
  </si>
  <si>
    <t>895-0131</t>
    <phoneticPr fontId="1"/>
  </si>
  <si>
    <t>ナリマツ</t>
  </si>
  <si>
    <t>高江こども園</t>
  </si>
  <si>
    <t>shinya tahara@s-kinder.com</t>
    <phoneticPr fontId="1"/>
  </si>
  <si>
    <t>0996-20-1280</t>
    <phoneticPr fontId="1"/>
  </si>
  <si>
    <t>平佐町3590-2</t>
    <rPh sb="0" eb="3">
      <t>ヒラサチョウ</t>
    </rPh>
    <phoneticPr fontId="1"/>
  </si>
  <si>
    <t>薩摩川内市</t>
    <rPh sb="0" eb="2">
      <t>サツマ</t>
    </rPh>
    <rPh sb="2" eb="5">
      <t>センダイシ</t>
    </rPh>
    <phoneticPr fontId="1"/>
  </si>
  <si>
    <t>895-0012</t>
    <phoneticPr fontId="1"/>
  </si>
  <si>
    <t>田原慎也</t>
    <rPh sb="0" eb="2">
      <t>タハラ</t>
    </rPh>
    <rPh sb="2" eb="4">
      <t>シンヤ</t>
    </rPh>
    <phoneticPr fontId="1"/>
  </si>
  <si>
    <t>認定こども園せんだい幼稚園</t>
    <rPh sb="0" eb="2">
      <t>ニンテイ</t>
    </rPh>
    <rPh sb="5" eb="6">
      <t>エン</t>
    </rPh>
    <rPh sb="10" eb="13">
      <t>ヨウチエン</t>
    </rPh>
    <phoneticPr fontId="1"/>
  </si>
  <si>
    <t>mr.honda@able.ocn.ne.jp</t>
    <phoneticPr fontId="1"/>
  </si>
  <si>
    <t>0994-44-6850</t>
    <phoneticPr fontId="1"/>
  </si>
  <si>
    <t>下堀町9579-1</t>
    <rPh sb="0" eb="1">
      <t>シタ</t>
    </rPh>
    <rPh sb="1" eb="3">
      <t>ホリチョウ</t>
    </rPh>
    <phoneticPr fontId="1"/>
  </si>
  <si>
    <t>鹿屋市</t>
  </si>
  <si>
    <t>893-0047</t>
    <phoneticPr fontId="1"/>
  </si>
  <si>
    <t>隈崎和代</t>
    <rPh sb="0" eb="2">
      <t>クマザキ</t>
    </rPh>
    <rPh sb="2" eb="4">
      <t>カズヨ</t>
    </rPh>
    <phoneticPr fontId="1"/>
  </si>
  <si>
    <t>認定こども園南部幼稚園</t>
    <rPh sb="6" eb="8">
      <t>ナンブ</t>
    </rPh>
    <rPh sb="8" eb="11">
      <t>ヨウチエン</t>
    </rPh>
    <phoneticPr fontId="1"/>
  </si>
  <si>
    <t>t-kodomo@taiyounokaze.jp</t>
  </si>
  <si>
    <t>0995-66-5566</t>
    <phoneticPr fontId="1"/>
  </si>
  <si>
    <t>姶良市平松3032－1</t>
  </si>
  <si>
    <t>姶良市</t>
  </si>
  <si>
    <t>899-5652</t>
    <phoneticPr fontId="1"/>
  </si>
  <si>
    <t>イシカワ</t>
  </si>
  <si>
    <t>太陽の子どもたち</t>
  </si>
  <si>
    <t>midori1966@lime.plala.or.jp</t>
  </si>
  <si>
    <t>0995-22-2611</t>
  </si>
  <si>
    <t>鹿児島県伊佐市大口里1842-2</t>
  </si>
  <si>
    <t>伊佐市</t>
  </si>
  <si>
    <t>895-2511</t>
  </si>
  <si>
    <t>ムロヤ</t>
  </si>
  <si>
    <t>みどり認定こども園・（分園）ひまわり認定こども園</t>
    <phoneticPr fontId="1"/>
  </si>
  <si>
    <t>希望される方で受け入れます。</t>
    <rPh sb="0" eb="2">
      <t>キボウ</t>
    </rPh>
    <rPh sb="5" eb="6">
      <t>カタ</t>
    </rPh>
    <rPh sb="7" eb="8">
      <t>ウ</t>
    </rPh>
    <rPh sb="9" eb="10">
      <t>イ</t>
    </rPh>
    <phoneticPr fontId="1"/>
  </si>
  <si>
    <t>tanaka56@po5.synapse.ne.jp</t>
  </si>
  <si>
    <t>0995-26-1016</t>
  </si>
  <si>
    <t>伊佐市菱刈重留1526-2</t>
  </si>
  <si>
    <t>895-2705</t>
  </si>
  <si>
    <t>ナカムラ</t>
  </si>
  <si>
    <t>田中認定こども園</t>
  </si>
  <si>
    <t>受け入れ大歓迎です。</t>
    <rPh sb="0" eb="1">
      <t>ウ</t>
    </rPh>
    <rPh sb="2" eb="3">
      <t>イ</t>
    </rPh>
    <rPh sb="4" eb="7">
      <t>ダイカンゲイ</t>
    </rPh>
    <phoneticPr fontId="1"/>
  </si>
  <si>
    <t>k.warabe01@eos.ocn.ne.jp</t>
    <phoneticPr fontId="1"/>
  </si>
  <si>
    <t>0995-64-1001</t>
  </si>
  <si>
    <t>霧島市溝辺町麓８３３番地</t>
  </si>
  <si>
    <t>霧島市</t>
  </si>
  <si>
    <t>899-6404</t>
  </si>
  <si>
    <t>アイコウ</t>
  </si>
  <si>
    <t>鹿児島空港わらべ保育園</t>
  </si>
  <si>
    <t>392@mikuni1936.jp</t>
  </si>
  <si>
    <t>0996-22-3974</t>
    <phoneticPr fontId="1"/>
  </si>
  <si>
    <t>薩摩川内市御陵下町１１－９</t>
  </si>
  <si>
    <t>タネダ</t>
  </si>
  <si>
    <t>みくにキッズ保育園</t>
  </si>
  <si>
    <t>syoutoku@ec6.technowave.ne.jp</t>
    <phoneticPr fontId="1"/>
  </si>
  <si>
    <t>0994-63-2186</t>
  </si>
  <si>
    <t>鹿屋市串良町岡崎3445-2</t>
  </si>
  <si>
    <t>893-1603</t>
  </si>
  <si>
    <t>シラサカ</t>
  </si>
  <si>
    <t>正徳保育園</t>
  </si>
  <si>
    <t>希望ヶ丘保育園　ホームページ (plala.or.jp)</t>
  </si>
  <si>
    <t>kibou1234@cream.plala.or.jp</t>
    <phoneticPr fontId="1"/>
  </si>
  <si>
    <t>0995-65-1710</t>
  </si>
  <si>
    <t>姶良市平松5061-2</t>
  </si>
  <si>
    <t>899-5652</t>
  </si>
  <si>
    <t>ナガイ</t>
  </si>
  <si>
    <t>希望ヶ丘保育園</t>
  </si>
  <si>
    <t>kasiwabaru@tuba.ocn.ne.jp</t>
  </si>
  <si>
    <t>0994-63-8440</t>
    <phoneticPr fontId="1"/>
  </si>
  <si>
    <t>肝属郡東串良町川東4993－2</t>
  </si>
  <si>
    <t>東串良町</t>
  </si>
  <si>
    <t>893-1615</t>
    <phoneticPr fontId="1"/>
  </si>
  <si>
    <t>ワタナベ</t>
  </si>
  <si>
    <t>柏原こども園</t>
  </si>
  <si>
    <t>eifuku &lt;eifuku@po.minc.ne.jp&gt;</t>
  </si>
  <si>
    <t>0996-67-4051</t>
    <phoneticPr fontId="1"/>
  </si>
  <si>
    <t>出水市下鯖町１５２０番地</t>
  </si>
  <si>
    <t>出水市</t>
  </si>
  <si>
    <t>899-0123</t>
    <phoneticPr fontId="1"/>
  </si>
  <si>
    <t>ヒオキ</t>
  </si>
  <si>
    <t>えいふく保育園</t>
  </si>
  <si>
    <t>darumahoikuen@tulip.ocn.ne.jp</t>
  </si>
  <si>
    <t>0996-62-6722</t>
  </si>
  <si>
    <t>出水市麓町1459</t>
  </si>
  <si>
    <t>899-0204</t>
  </si>
  <si>
    <t>アキヨシ</t>
  </si>
  <si>
    <t>だるま保育園</t>
  </si>
  <si>
    <t>higashihara-hoikuen@aurora.ocn.ne.jp</t>
  </si>
  <si>
    <t>0994-43-5095</t>
    <phoneticPr fontId="1"/>
  </si>
  <si>
    <t>鹿屋市東原町３２９８－７</t>
  </si>
  <si>
    <t>893-0021</t>
    <phoneticPr fontId="1"/>
  </si>
  <si>
    <t>フカミズ</t>
  </si>
  <si>
    <t>東原保育園</t>
  </si>
  <si>
    <t>bomahoiku@gmail.com</t>
  </si>
  <si>
    <t>0997-84-1331</t>
    <phoneticPr fontId="1"/>
  </si>
  <si>
    <t>大島郡徳之島町母間８９９３</t>
  </si>
  <si>
    <t>徳之島町</t>
  </si>
  <si>
    <t>891-7426</t>
    <phoneticPr fontId="1"/>
  </si>
  <si>
    <t>タケダ</t>
  </si>
  <si>
    <t>徳之島町立　母間保育所</t>
  </si>
  <si>
    <t>yudaho0260@yahoo.co.jp</t>
    <phoneticPr fontId="1"/>
  </si>
  <si>
    <t>099-274-0260</t>
  </si>
  <si>
    <t>日置市東市来町湯田２２３１</t>
  </si>
  <si>
    <t>日置市</t>
  </si>
  <si>
    <t>899-2201</t>
  </si>
  <si>
    <t>サトウ</t>
  </si>
  <si>
    <t>ゆだこども園</t>
  </si>
  <si>
    <t>体験については、園行事等の関係で実施出来ない場合あり。</t>
  </si>
  <si>
    <t>ribon-h@iaa.itkeeper.ne.jp</t>
  </si>
  <si>
    <t>0996-24-8181</t>
  </si>
  <si>
    <t>薩摩川内市天辰町1866番地1</t>
  </si>
  <si>
    <t>895-0011</t>
  </si>
  <si>
    <t>ナガノ</t>
  </si>
  <si>
    <t>りぼんこども園</t>
  </si>
  <si>
    <t>kishouen@green.ocn.ne.jp</t>
  </si>
  <si>
    <t>0996-53-0305</t>
  </si>
  <si>
    <t>薩摩郡さつま町虎居町1779-1</t>
  </si>
  <si>
    <t>さつま町</t>
  </si>
  <si>
    <t>895-1812</t>
  </si>
  <si>
    <t>ナガタ</t>
  </si>
  <si>
    <t>吉祥保育園</t>
  </si>
  <si>
    <t>akuneyotien.tetuosinmura@purple.plala.or.jp</t>
    <phoneticPr fontId="1"/>
  </si>
  <si>
    <t>akuneyotien.tetuosinmura@purple.plala.or.jp</t>
  </si>
  <si>
    <t>0996-72-1582</t>
    <phoneticPr fontId="1"/>
  </si>
  <si>
    <t>阿久根市塩浜町１－１１５</t>
  </si>
  <si>
    <t>阿久根市</t>
  </si>
  <si>
    <t>899-1629</t>
    <phoneticPr fontId="1"/>
  </si>
  <si>
    <t>ツボクタ</t>
  </si>
  <si>
    <t>認定こども園あくね園</t>
  </si>
  <si>
    <t>・３名までの受け入れ可能です。
・行事等重なってしまうと対応が厳しくなるので、日程が分かれば調整可能ですので、事前に希望日を教えていただけるとありがたいです。</t>
    <phoneticPr fontId="1"/>
  </si>
  <si>
    <t>himawari0@vesta.ocn.ne.jp</t>
  </si>
  <si>
    <t>0995-65-2245</t>
  </si>
  <si>
    <t>姶良市鍋倉740</t>
  </si>
  <si>
    <t>899-5411</t>
  </si>
  <si>
    <t>フクトミ</t>
  </si>
  <si>
    <t>帖佐すずらん保育園</t>
  </si>
  <si>
    <t>ohisama@taiyounokaze.jp</t>
  </si>
  <si>
    <t>0995-67-1155</t>
    <phoneticPr fontId="1"/>
  </si>
  <si>
    <t>姶良市西餅田３３０６―１</t>
  </si>
  <si>
    <t>899-5431</t>
    <phoneticPr fontId="1"/>
  </si>
  <si>
    <t>モリ</t>
    <phoneticPr fontId="1"/>
  </si>
  <si>
    <t>おひさまこども園</t>
    <phoneticPr fontId="1"/>
  </si>
  <si>
    <t>annou-f@titan.ocn.ne.jp</t>
  </si>
  <si>
    <t>0997-25-1070</t>
  </si>
  <si>
    <t>西之表市安納981-3</t>
  </si>
  <si>
    <t>西之表市</t>
  </si>
  <si>
    <t>891-3102</t>
  </si>
  <si>
    <t>シンバラ</t>
  </si>
  <si>
    <t>安納双葉保育園</t>
  </si>
  <si>
    <t>Shion-g0-ky@key.ocn.ne.jp</t>
    <phoneticPr fontId="1"/>
  </si>
  <si>
    <t>0997-22-0185</t>
    <phoneticPr fontId="1"/>
  </si>
  <si>
    <t>鴨女町154</t>
    <rPh sb="0" eb="3">
      <t>カモメチョウ</t>
    </rPh>
    <phoneticPr fontId="1"/>
  </si>
  <si>
    <t>西之表市</t>
    <phoneticPr fontId="1"/>
  </si>
  <si>
    <t>891-3116</t>
    <phoneticPr fontId="1"/>
  </si>
  <si>
    <t>圖師愛</t>
    <rPh sb="0" eb="1">
      <t>ハカ</t>
    </rPh>
    <rPh sb="1" eb="2">
      <t>シ</t>
    </rPh>
    <rPh sb="2" eb="3">
      <t>アイ</t>
    </rPh>
    <phoneticPr fontId="1"/>
  </si>
  <si>
    <t>きりすとこども園</t>
    <rPh sb="7" eb="8">
      <t>エン</t>
    </rPh>
    <phoneticPr fontId="1"/>
  </si>
  <si>
    <t>hikobae@vega.ocn.ne.jp</t>
  </si>
  <si>
    <t>0986-76-4743</t>
  </si>
  <si>
    <t>曽於市末吉町諏訪方８５６７番地</t>
  </si>
  <si>
    <t>曽於市</t>
  </si>
  <si>
    <t>899-8604</t>
  </si>
  <si>
    <t>ウエマツ</t>
  </si>
  <si>
    <t>ひこばえ保育園</t>
  </si>
  <si>
    <t>〇</t>
    <phoneticPr fontId="1"/>
  </si>
  <si>
    <t>kametuhoikuen@bz03.plala.or.jp</t>
  </si>
  <si>
    <t>0997-82-0347</t>
  </si>
  <si>
    <t>大島郡徳之島町亀津3334</t>
  </si>
  <si>
    <t>891-7101</t>
  </si>
  <si>
    <t>ツネヤマ</t>
    <phoneticPr fontId="1"/>
  </si>
  <si>
    <t>亀津保育園</t>
  </si>
  <si>
    <t>takahashihoikuen@oboe.ocn.ne.jp</t>
  </si>
  <si>
    <t>0993-77-1557</t>
  </si>
  <si>
    <t>南さつま市</t>
  </si>
  <si>
    <t>899-3404</t>
  </si>
  <si>
    <t>ホウタイ</t>
  </si>
  <si>
    <t>高橋保育園</t>
  </si>
  <si>
    <t>気軽にお越し下さい。まずは楽しみましょう！！</t>
    <phoneticPr fontId="1"/>
  </si>
  <si>
    <t>utiyamada@po4.synapse.ne.jp</t>
  </si>
  <si>
    <t>0993-52-3054</t>
    <phoneticPr fontId="1"/>
  </si>
  <si>
    <t>南さつま市加世田内山田２３９７</t>
  </si>
  <si>
    <t>897-0004</t>
    <phoneticPr fontId="1"/>
  </si>
  <si>
    <t>内山田保育園</t>
  </si>
  <si>
    <t>ata@po2.synapse.ne.jp</t>
  </si>
  <si>
    <t>0993-77-0137</t>
  </si>
  <si>
    <t>南さつま市金峰町宮崎4104-5</t>
  </si>
  <si>
    <t>899-3511</t>
  </si>
  <si>
    <t>阿多こども園</t>
  </si>
  <si>
    <t>sueno.chuou@gmail.com</t>
  </si>
  <si>
    <t>0993-84-0628</t>
    <phoneticPr fontId="1"/>
  </si>
  <si>
    <t>南九州市知覧町瀬世5383-7</t>
    <rPh sb="0" eb="4">
      <t>ミナミキュウシュウシ</t>
    </rPh>
    <rPh sb="4" eb="7">
      <t>チランチョウ</t>
    </rPh>
    <rPh sb="7" eb="8">
      <t>セ</t>
    </rPh>
    <rPh sb="8" eb="9">
      <t>セ</t>
    </rPh>
    <phoneticPr fontId="1"/>
  </si>
  <si>
    <t>南九州市</t>
  </si>
  <si>
    <t>897-0305</t>
    <phoneticPr fontId="1"/>
  </si>
  <si>
    <t>ウエノ</t>
    <phoneticPr fontId="1"/>
  </si>
  <si>
    <t>ちらん中央こども園</t>
    <rPh sb="3" eb="5">
      <t>チュウオウ</t>
    </rPh>
    <rPh sb="8" eb="9">
      <t>エン</t>
    </rPh>
    <phoneticPr fontId="1"/>
  </si>
  <si>
    <t>川内すわこども園SECOND</t>
  </si>
  <si>
    <t>南さつま市金峰町高橋2069</t>
  </si>
  <si>
    <t>伊敷同朋保育園</t>
    <rPh sb="0" eb="2">
      <t>イシキ</t>
    </rPh>
    <rPh sb="2" eb="4">
      <t>ドウホウ</t>
    </rPh>
    <rPh sb="4" eb="7">
      <t>ホイクエン</t>
    </rPh>
    <phoneticPr fontId="1"/>
  </si>
  <si>
    <t>フクダ</t>
    <phoneticPr fontId="1"/>
  </si>
  <si>
    <t>890-0008</t>
    <phoneticPr fontId="1"/>
  </si>
  <si>
    <t>鹿児島市伊敷1丁目8番15号</t>
    <rPh sb="0" eb="4">
      <t>カゴシマシ</t>
    </rPh>
    <rPh sb="4" eb="6">
      <t>イシキ</t>
    </rPh>
    <rPh sb="7" eb="9">
      <t>チョウメ</t>
    </rPh>
    <rPh sb="10" eb="11">
      <t>バン</t>
    </rPh>
    <rPh sb="13" eb="14">
      <t>ゴウ</t>
    </rPh>
    <phoneticPr fontId="1"/>
  </si>
  <si>
    <t>099-229-6387</t>
    <phoneticPr fontId="1"/>
  </si>
  <si>
    <t>isikidoubou@po3.synapse.ne.jp</t>
    <phoneticPr fontId="1"/>
  </si>
  <si>
    <t>12/4以降受け入れ可</t>
    <rPh sb="4" eb="6">
      <t>イコウ</t>
    </rPh>
    <rPh sb="6" eb="7">
      <t>ウ</t>
    </rPh>
    <rPh sb="8" eb="9">
      <t>イ</t>
    </rPh>
    <rPh sb="10" eb="11">
      <t>カ</t>
    </rPh>
    <phoneticPr fontId="1"/>
  </si>
  <si>
    <t>鹿児島みなみ保育園</t>
    <rPh sb="0" eb="3">
      <t>カゴシマ</t>
    </rPh>
    <rPh sb="6" eb="9">
      <t>ホイクエン</t>
    </rPh>
    <phoneticPr fontId="1"/>
  </si>
  <si>
    <t>タカオカ</t>
    <phoneticPr fontId="1"/>
  </si>
  <si>
    <t>890-0068</t>
    <phoneticPr fontId="1"/>
  </si>
  <si>
    <t>鹿児島市東郡元町　18-3</t>
    <rPh sb="0" eb="4">
      <t>カゴシマシ</t>
    </rPh>
    <rPh sb="4" eb="5">
      <t>ヒガシ</t>
    </rPh>
    <rPh sb="5" eb="8">
      <t>コオリモトチョウ</t>
    </rPh>
    <phoneticPr fontId="1"/>
  </si>
  <si>
    <t>099-253-3145</t>
    <phoneticPr fontId="1"/>
  </si>
  <si>
    <t>k-minami@kagosima-swc.jp</t>
    <phoneticPr fontId="1"/>
  </si>
  <si>
    <t>11月までは発表会のため不可。12月受入可</t>
    <rPh sb="2" eb="3">
      <t>ツキ</t>
    </rPh>
    <rPh sb="6" eb="9">
      <t>ハッピョウカイ</t>
    </rPh>
    <rPh sb="12" eb="14">
      <t>フカ</t>
    </rPh>
    <rPh sb="17" eb="18">
      <t>ツキ</t>
    </rPh>
    <rPh sb="18" eb="20">
      <t>ウケイレ</t>
    </rPh>
    <rPh sb="20" eb="21">
      <t>カ</t>
    </rPh>
    <phoneticPr fontId="1"/>
  </si>
  <si>
    <t>令和５年11月4日現在</t>
    <phoneticPr fontId="1"/>
  </si>
  <si>
    <t>認定こども園清蹊幼稚園</t>
    <rPh sb="0" eb="2">
      <t>ニンテイ</t>
    </rPh>
    <rPh sb="5" eb="6">
      <t>エン</t>
    </rPh>
    <rPh sb="6" eb="11">
      <t>セイケイヨウチエン</t>
    </rPh>
    <phoneticPr fontId="1"/>
  </si>
  <si>
    <t>白吉ゆみ</t>
    <rPh sb="0" eb="2">
      <t>シラヨシ</t>
    </rPh>
    <phoneticPr fontId="1"/>
  </si>
  <si>
    <t>鹿児島市谷山中央1丁目4360</t>
    <rPh sb="0" eb="4">
      <t>カゴシマシ</t>
    </rPh>
    <rPh sb="4" eb="8">
      <t>タニヤマチュウオウ</t>
    </rPh>
    <rPh sb="9" eb="11">
      <t>チョウメ</t>
    </rPh>
    <phoneticPr fontId="1"/>
  </si>
  <si>
    <t>099-268-2265</t>
    <phoneticPr fontId="1"/>
  </si>
  <si>
    <t>seikei@giga.ocn.ne.jp</t>
    <phoneticPr fontId="1"/>
  </si>
  <si>
    <t>坂元ピノキオ保育園</t>
    <rPh sb="0" eb="2">
      <t>サカモト</t>
    </rPh>
    <rPh sb="6" eb="9">
      <t>ホイクエン</t>
    </rPh>
    <phoneticPr fontId="1"/>
  </si>
  <si>
    <t>タメクニ</t>
    <phoneticPr fontId="1"/>
  </si>
  <si>
    <t>892-0862</t>
    <phoneticPr fontId="1"/>
  </si>
  <si>
    <t>鹿児島市坂元町28番5号</t>
    <rPh sb="0" eb="4">
      <t>カゴシマシ</t>
    </rPh>
    <rPh sb="4" eb="7">
      <t>サカモトチョウ</t>
    </rPh>
    <rPh sb="9" eb="10">
      <t>バン</t>
    </rPh>
    <rPh sb="11" eb="12">
      <t>ゴウ</t>
    </rPh>
    <phoneticPr fontId="1"/>
  </si>
  <si>
    <t>099-298-9674</t>
    <phoneticPr fontId="1"/>
  </si>
  <si>
    <t>pnopno20028@yahoo.co.jp</t>
    <phoneticPr fontId="1"/>
  </si>
  <si>
    <t>社会福祉法人坂栄寿会坂元ピノキオ保育園（sakamotopinokio.com)</t>
    <rPh sb="0" eb="2">
      <t>シャカイ</t>
    </rPh>
    <rPh sb="2" eb="4">
      <t>フクシ</t>
    </rPh>
    <rPh sb="4" eb="6">
      <t>ホウジン</t>
    </rPh>
    <rPh sb="6" eb="7">
      <t>サカ</t>
    </rPh>
    <rPh sb="7" eb="8">
      <t>エイ</t>
    </rPh>
    <rPh sb="8" eb="9">
      <t>ジュ</t>
    </rPh>
    <rPh sb="9" eb="10">
      <t>カイ</t>
    </rPh>
    <rPh sb="10" eb="12">
      <t>サカモト</t>
    </rPh>
    <rPh sb="16" eb="19">
      <t>ホイクエン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</si>
</sst>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0"/>
      <color theme="1"/>
      <name val="ＭＳ ゴシック"/>
      <family val="3"/>
      <charset val="128"/>
    </font>
    <font>
      <b/>
      <sz val="12"/>
      <color theme="1"/>
      <name val="ＭＳ ゴシック"/>
      <family val="3"/>
      <charset val="128"/>
    </font>
    <font>
      <sz val="12"/>
      <color theme="1"/>
      <name val="ＭＳ ゴシック"/>
      <family val="3"/>
      <charset val="128"/>
    </font>
    <font>
      <sz val="10"/>
      <name val="ＭＳ ゴシック"/>
      <family val="3"/>
      <charset val="128"/>
    </font>
    <font>
      <u/>
      <sz val="11"/>
      <color theme="10"/>
      <name val="ＭＳ ゴシック"/>
      <family val="3"/>
      <charset val="128"/>
    </font>
    <font>
      <sz val="11"/>
      <color theme="1"/>
      <name val="ＭＳ ゴシック"/>
      <family val="3"/>
      <charset val="128"/>
    </font>
    <font>
      <sz val="8"/>
      <color theme="1"/>
      <name val="ＭＳ ゴシック"/>
      <family val="3"/>
      <charset val="128"/>
    </font>
    <font>
      <sz val="18"/>
      <color theme="1"/>
      <name val="ＭＳ ゴシック"/>
      <family val="3"/>
      <charset val="128"/>
    </font>
    <font>
      <sz val="11"/>
      <name val="ＭＳ ゴシック"/>
      <family val="3"/>
      <charset val="128"/>
    </font>
    <font>
      <sz val="9"/>
      <color theme="1"/>
      <name val="ＭＳ ゴシック"/>
      <family val="3"/>
      <charset val="128"/>
    </font>
    <font>
      <sz val="10.5"/>
      <color theme="1"/>
      <name val="ＭＳ ゴシック"/>
      <family val="3"/>
      <charset val="128"/>
    </font>
    <font>
      <sz val="10"/>
      <color theme="10"/>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11">
    <xf numFmtId="0" fontId="0" fillId="0" borderId="0" xfId="0">
      <alignment vertical="center"/>
    </xf>
    <xf numFmtId="0" fontId="3" fillId="0" borderId="0" xfId="0" applyFont="1" applyAlignment="1">
      <alignment vertical="center" shrinkToFit="1"/>
    </xf>
    <xf numFmtId="0" fontId="3" fillId="0" borderId="0" xfId="0" applyFont="1" applyAlignment="1">
      <alignment horizontal="left" vertical="center" shrinkToFit="1"/>
    </xf>
    <xf numFmtId="0" fontId="3" fillId="0" borderId="0" xfId="0" applyFont="1" applyAlignment="1" applyProtection="1">
      <alignment horizontal="left" vertical="center" shrinkToFit="1"/>
      <protection locked="0"/>
    </xf>
    <xf numFmtId="0" fontId="3" fillId="0" borderId="0" xfId="0" applyFont="1" applyAlignment="1" applyProtection="1">
      <alignment horizontal="center" vertical="center" shrinkToFit="1"/>
      <protection locked="0"/>
    </xf>
    <xf numFmtId="0" fontId="3" fillId="0" borderId="0" xfId="0" applyFont="1" applyAlignment="1" applyProtection="1">
      <alignment vertical="center" shrinkToFit="1"/>
      <protection locked="0"/>
    </xf>
    <xf numFmtId="0" fontId="4" fillId="0" borderId="0" xfId="0" applyFont="1" applyAlignment="1" applyProtection="1">
      <alignment vertical="center" shrinkToFit="1"/>
      <protection locked="0"/>
    </xf>
    <xf numFmtId="0" fontId="3" fillId="0" borderId="18" xfId="0" applyFont="1" applyBorder="1" applyAlignment="1" applyProtection="1">
      <alignment vertical="center" shrinkToFit="1"/>
      <protection locked="0"/>
    </xf>
    <xf numFmtId="0" fontId="3" fillId="0" borderId="0" xfId="0" applyFont="1" applyAlignment="1">
      <alignment horizontal="center" vertical="center" shrinkToFit="1"/>
    </xf>
    <xf numFmtId="0" fontId="3" fillId="2" borderId="1" xfId="0" applyFont="1" applyFill="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2" borderId="20" xfId="0" applyFont="1" applyFill="1" applyBorder="1" applyAlignment="1">
      <alignment horizontal="left" vertical="center" shrinkToFit="1"/>
    </xf>
    <xf numFmtId="0" fontId="3" fillId="0" borderId="21" xfId="0" applyFont="1" applyBorder="1" applyAlignment="1" applyProtection="1">
      <alignment horizontal="left" vertical="center" shrinkToFit="1"/>
      <protection locked="0"/>
    </xf>
    <xf numFmtId="0" fontId="3" fillId="0" borderId="19" xfId="0" applyFont="1" applyBorder="1" applyAlignment="1" applyProtection="1">
      <alignment horizontal="center" vertical="center" shrinkToFit="1"/>
      <protection locked="0"/>
    </xf>
    <xf numFmtId="0" fontId="3" fillId="0" borderId="23" xfId="0" applyFont="1" applyBorder="1" applyAlignment="1" applyProtection="1">
      <alignment horizontal="left" vertical="center" shrinkToFit="1"/>
      <protection locked="0"/>
    </xf>
    <xf numFmtId="0" fontId="3" fillId="0" borderId="10" xfId="0" applyFont="1" applyBorder="1" applyAlignment="1" applyProtection="1">
      <alignment horizontal="center" vertical="center" shrinkToFit="1"/>
      <protection locked="0"/>
    </xf>
    <xf numFmtId="0" fontId="10" fillId="0" borderId="23" xfId="0" applyFont="1" applyBorder="1" applyAlignment="1" applyProtection="1">
      <alignment horizontal="left" vertical="center" shrinkToFit="1"/>
      <protection locked="0"/>
    </xf>
    <xf numFmtId="0" fontId="12" fillId="0" borderId="24" xfId="0" applyFont="1" applyBorder="1" applyAlignment="1" applyProtection="1">
      <alignment horizontal="left" vertical="center" wrapText="1" shrinkToFit="1"/>
      <protection locked="0"/>
    </xf>
    <xf numFmtId="0" fontId="13" fillId="0" borderId="23" xfId="0" applyFont="1" applyBorder="1">
      <alignment vertical="center"/>
    </xf>
    <xf numFmtId="0" fontId="13" fillId="3" borderId="23" xfId="0" applyFont="1" applyFill="1" applyBorder="1">
      <alignment vertical="center"/>
    </xf>
    <xf numFmtId="0" fontId="3" fillId="3" borderId="10" xfId="0" applyFont="1" applyFill="1" applyBorder="1" applyAlignment="1" applyProtection="1">
      <alignment horizontal="center" vertical="center" shrinkToFit="1"/>
      <protection locked="0"/>
    </xf>
    <xf numFmtId="0" fontId="3" fillId="0" borderId="23" xfId="0" applyFont="1" applyBorder="1">
      <alignment vertical="center"/>
    </xf>
    <xf numFmtId="0" fontId="3" fillId="3" borderId="23" xfId="0" applyFont="1" applyFill="1" applyBorder="1" applyAlignment="1" applyProtection="1">
      <alignment horizontal="left" vertical="center" shrinkToFit="1"/>
      <protection locked="0"/>
    </xf>
    <xf numFmtId="0" fontId="3" fillId="3" borderId="23" xfId="0" applyFont="1" applyFill="1" applyBorder="1">
      <alignment vertical="center"/>
    </xf>
    <xf numFmtId="0" fontId="3" fillId="3" borderId="24" xfId="0" applyFont="1" applyFill="1" applyBorder="1" applyAlignment="1" applyProtection="1">
      <alignment horizontal="left" vertical="center" shrinkToFit="1"/>
      <protection locked="0"/>
    </xf>
    <xf numFmtId="0" fontId="3" fillId="0" borderId="23" xfId="0" applyFont="1" applyBorder="1" applyAlignment="1">
      <alignment vertical="center" shrinkToFit="1"/>
    </xf>
    <xf numFmtId="0" fontId="3" fillId="3" borderId="25" xfId="0" applyFont="1" applyFill="1" applyBorder="1">
      <alignment vertical="center"/>
    </xf>
    <xf numFmtId="0" fontId="6" fillId="3" borderId="26"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left" vertical="center" shrinkToFit="1"/>
      <protection locked="0"/>
    </xf>
    <xf numFmtId="0" fontId="3" fillId="2" borderId="10" xfId="0" applyFont="1" applyFill="1" applyBorder="1" applyAlignment="1">
      <alignment horizontal="left" vertical="center" shrinkToFit="1"/>
    </xf>
    <xf numFmtId="0" fontId="3" fillId="0" borderId="9"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2" borderId="8" xfId="0" applyFont="1" applyFill="1" applyBorder="1" applyAlignment="1">
      <alignment horizontal="left" vertical="center" shrinkToFit="1"/>
    </xf>
    <xf numFmtId="0" fontId="3" fillId="0" borderId="8"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18" xfId="0" applyFont="1" applyBorder="1" applyAlignment="1" applyProtection="1">
      <alignment horizontal="left" vertical="center" shrinkToFit="1"/>
      <protection locked="0"/>
    </xf>
    <xf numFmtId="0" fontId="3" fillId="0" borderId="22" xfId="0" applyFont="1" applyBorder="1" applyAlignment="1" applyProtection="1">
      <alignment horizontal="left" vertical="center" shrinkToFit="1"/>
      <protection locked="0"/>
    </xf>
    <xf numFmtId="0" fontId="3" fillId="0" borderId="24" xfId="0" applyFont="1" applyBorder="1" applyAlignment="1" applyProtection="1">
      <alignment horizontal="left" vertical="center" shrinkToFit="1"/>
      <protection locked="0"/>
    </xf>
    <xf numFmtId="0" fontId="3" fillId="0" borderId="24" xfId="0" applyFont="1" applyBorder="1" applyAlignment="1" applyProtection="1">
      <alignment horizontal="left" vertical="center" wrapText="1"/>
      <protection locked="0"/>
    </xf>
    <xf numFmtId="0" fontId="11" fillId="0" borderId="24" xfId="1" applyFont="1" applyBorder="1" applyAlignment="1" applyProtection="1">
      <alignment horizontal="left" vertical="center" wrapText="1"/>
      <protection locked="0"/>
    </xf>
    <xf numFmtId="0" fontId="9" fillId="0" borderId="24" xfId="0" applyFont="1" applyBorder="1" applyAlignment="1" applyProtection="1">
      <alignment horizontal="left" vertical="center" wrapText="1" shrinkToFit="1"/>
      <protection locked="0"/>
    </xf>
    <xf numFmtId="0" fontId="3" fillId="3" borderId="24" xfId="0" applyFont="1" applyFill="1" applyBorder="1" applyAlignment="1">
      <alignment horizontal="left" vertical="center" shrinkToFit="1"/>
    </xf>
    <xf numFmtId="0" fontId="3" fillId="0" borderId="24" xfId="0" applyFont="1" applyBorder="1" applyAlignment="1">
      <alignment horizontal="left" vertical="center" wrapText="1"/>
    </xf>
    <xf numFmtId="0" fontId="3" fillId="0" borderId="24" xfId="0" applyFont="1" applyBorder="1" applyAlignment="1">
      <alignment horizontal="left" vertical="center"/>
    </xf>
    <xf numFmtId="0" fontId="3" fillId="3" borderId="24" xfId="0" applyFont="1" applyFill="1" applyBorder="1" applyAlignment="1">
      <alignment horizontal="left" vertical="center"/>
    </xf>
    <xf numFmtId="0" fontId="3" fillId="0" borderId="12" xfId="0" applyFont="1" applyBorder="1" applyAlignment="1" applyProtection="1">
      <alignment horizontal="left" vertical="center" shrinkToFit="1"/>
      <protection locked="0"/>
    </xf>
    <xf numFmtId="0" fontId="3" fillId="0" borderId="13"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3" fillId="3" borderId="24" xfId="0" applyFont="1" applyFill="1" applyBorder="1" applyAlignment="1">
      <alignment horizontal="left" vertical="center" wrapText="1"/>
    </xf>
    <xf numFmtId="0" fontId="5" fillId="2" borderId="16" xfId="0" applyFont="1" applyFill="1" applyBorder="1" applyAlignment="1" applyProtection="1">
      <alignment horizontal="center" vertical="center" shrinkToFit="1"/>
      <protection locked="0"/>
    </xf>
    <xf numFmtId="0" fontId="3" fillId="2" borderId="31" xfId="0" applyFont="1" applyFill="1" applyBorder="1" applyAlignment="1" applyProtection="1">
      <alignment horizontal="center" vertical="center" shrinkToFit="1"/>
      <protection locked="0"/>
    </xf>
    <xf numFmtId="0" fontId="3" fillId="2" borderId="32" xfId="0" applyFont="1" applyFill="1" applyBorder="1" applyAlignment="1" applyProtection="1">
      <alignment horizontal="center" vertical="center" shrinkToFit="1"/>
      <protection locked="0"/>
    </xf>
    <xf numFmtId="0" fontId="3" fillId="2" borderId="16" xfId="0" applyFont="1" applyFill="1" applyBorder="1" applyAlignment="1" applyProtection="1">
      <alignment horizontal="left" vertical="center" shrinkToFit="1"/>
      <protection locked="0"/>
    </xf>
    <xf numFmtId="0" fontId="3" fillId="0" borderId="40" xfId="0" applyFont="1" applyBorder="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5" fillId="2" borderId="16" xfId="0" applyFont="1" applyFill="1"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0" fontId="3" fillId="0" borderId="10" xfId="0" applyFont="1" applyBorder="1" applyAlignment="1" applyProtection="1">
      <alignment horizontal="left" vertical="center" shrinkToFit="1"/>
      <protection locked="0"/>
    </xf>
    <xf numFmtId="0" fontId="3" fillId="0" borderId="10" xfId="0" applyFont="1" applyBorder="1" applyAlignment="1">
      <alignment horizontal="left" vertical="center"/>
    </xf>
    <xf numFmtId="0" fontId="13" fillId="3" borderId="10" xfId="0" applyFont="1" applyFill="1" applyBorder="1" applyAlignment="1">
      <alignment horizontal="left" vertical="center" shrinkToFit="1"/>
    </xf>
    <xf numFmtId="0" fontId="3" fillId="3" borderId="10" xfId="0" applyFont="1" applyFill="1" applyBorder="1" applyAlignment="1" applyProtection="1">
      <alignment horizontal="left" vertical="center" shrinkToFit="1"/>
      <protection locked="0"/>
    </xf>
    <xf numFmtId="0" fontId="3" fillId="3" borderId="10" xfId="0" applyFont="1" applyFill="1" applyBorder="1" applyAlignment="1">
      <alignment horizontal="left" vertical="center"/>
    </xf>
    <xf numFmtId="0" fontId="3" fillId="3" borderId="26" xfId="0" applyFont="1" applyFill="1" applyBorder="1" applyAlignment="1">
      <alignment horizontal="left" vertical="center"/>
    </xf>
    <xf numFmtId="0" fontId="3" fillId="0" borderId="9" xfId="0" applyFont="1" applyBorder="1" applyAlignment="1" applyProtection="1">
      <alignment horizontal="left" vertical="center" shrinkToFit="1"/>
      <protection locked="0"/>
    </xf>
    <xf numFmtId="0" fontId="3" fillId="0" borderId="8" xfId="0" applyFont="1" applyBorder="1" applyAlignment="1" applyProtection="1">
      <alignment horizontal="left" vertical="center" shrinkToFit="1"/>
      <protection locked="0"/>
    </xf>
    <xf numFmtId="0" fontId="5" fillId="2" borderId="30" xfId="0" applyFont="1" applyFill="1" applyBorder="1" applyAlignment="1" applyProtection="1">
      <alignment horizontal="left" vertical="center" shrinkToFit="1"/>
      <protection locked="0"/>
    </xf>
    <xf numFmtId="0" fontId="3" fillId="0" borderId="19" xfId="0" applyFont="1" applyBorder="1" applyAlignment="1" applyProtection="1">
      <alignment horizontal="left" vertical="center"/>
      <protection locked="0"/>
    </xf>
    <xf numFmtId="0" fontId="6" fillId="0" borderId="19" xfId="0" applyFont="1" applyBorder="1" applyAlignment="1" applyProtection="1">
      <alignment horizontal="left" vertical="center" shrinkToFit="1"/>
      <protection locked="0"/>
    </xf>
    <xf numFmtId="0" fontId="3" fillId="0" borderId="19" xfId="0" applyFont="1" applyBorder="1" applyAlignment="1">
      <alignment horizontal="left" vertical="center" shrinkToFit="1"/>
    </xf>
    <xf numFmtId="0" fontId="7" fillId="0" borderId="19" xfId="1" applyFont="1" applyBorder="1" applyAlignment="1" applyProtection="1">
      <alignment horizontal="left" vertical="center" shrinkToFit="1"/>
      <protection locked="0"/>
    </xf>
    <xf numFmtId="0" fontId="6" fillId="0" borderId="10" xfId="0" applyFont="1" applyBorder="1" applyAlignment="1" applyProtection="1">
      <alignment horizontal="left" vertical="center" shrinkToFit="1"/>
      <protection locked="0"/>
    </xf>
    <xf numFmtId="0" fontId="8" fillId="0" borderId="10" xfId="0" applyFont="1" applyBorder="1" applyAlignment="1">
      <alignment horizontal="left" vertical="center" shrinkToFit="1"/>
    </xf>
    <xf numFmtId="0" fontId="7" fillId="0" borderId="10" xfId="1" applyFont="1" applyBorder="1" applyAlignment="1" applyProtection="1">
      <alignment horizontal="left" vertical="center" shrinkToFit="1"/>
      <protection locked="0"/>
    </xf>
    <xf numFmtId="0" fontId="8" fillId="3" borderId="10" xfId="0" applyFont="1" applyFill="1" applyBorder="1" applyAlignment="1">
      <alignment horizontal="left" vertical="center" shrinkToFit="1"/>
    </xf>
    <xf numFmtId="0" fontId="14" fillId="0" borderId="10" xfId="1" applyFont="1" applyBorder="1" applyAlignment="1" applyProtection="1">
      <alignment horizontal="left" vertical="center" wrapText="1"/>
      <protection locked="0"/>
    </xf>
    <xf numFmtId="0" fontId="11" fillId="0" borderId="10" xfId="0" applyFont="1" applyBorder="1" applyAlignment="1">
      <alignment horizontal="left" vertical="center" shrinkToFit="1"/>
    </xf>
    <xf numFmtId="0" fontId="6" fillId="0" borderId="9" xfId="0" applyFont="1" applyBorder="1" applyAlignment="1" applyProtection="1">
      <alignment horizontal="left" vertical="center" shrinkToFit="1"/>
      <protection locked="0"/>
    </xf>
    <xf numFmtId="0" fontId="7" fillId="0" borderId="0" xfId="1" applyFont="1" applyBorder="1" applyAlignment="1" applyProtection="1">
      <alignment horizontal="left" vertical="center" shrinkToFit="1"/>
      <protection locked="0"/>
    </xf>
    <xf numFmtId="0" fontId="3" fillId="0" borderId="10" xfId="0" applyFont="1" applyBorder="1" applyAlignment="1">
      <alignment horizontal="left" vertical="center" shrinkToFit="1"/>
    </xf>
    <xf numFmtId="0" fontId="11" fillId="0" borderId="10" xfId="1" applyFont="1" applyBorder="1" applyAlignment="1" applyProtection="1">
      <alignment horizontal="left" vertical="center" shrinkToFit="1"/>
      <protection locked="0"/>
    </xf>
    <xf numFmtId="0" fontId="7" fillId="0" borderId="10" xfId="1" applyFont="1" applyBorder="1" applyAlignment="1">
      <alignment horizontal="left" vertical="center" shrinkToFit="1"/>
    </xf>
    <xf numFmtId="0" fontId="3" fillId="3" borderId="10" xfId="0" applyFont="1" applyFill="1" applyBorder="1" applyAlignment="1">
      <alignment horizontal="left" vertical="center" shrinkToFit="1"/>
    </xf>
    <xf numFmtId="0" fontId="11" fillId="3" borderId="10" xfId="1" applyFont="1" applyFill="1" applyBorder="1" applyAlignment="1" applyProtection="1">
      <alignment horizontal="left" vertical="center" shrinkToFit="1"/>
      <protection locked="0"/>
    </xf>
    <xf numFmtId="0" fontId="7" fillId="3" borderId="10" xfId="1" applyFont="1" applyFill="1" applyBorder="1" applyAlignment="1">
      <alignment horizontal="left" vertical="center" shrinkToFit="1"/>
    </xf>
    <xf numFmtId="0" fontId="13" fillId="0" borderId="10" xfId="0" applyFont="1" applyBorder="1" applyAlignment="1">
      <alignment horizontal="left" vertical="center" shrinkToFit="1"/>
    </xf>
    <xf numFmtId="0" fontId="3" fillId="3" borderId="26" xfId="0" applyFont="1" applyFill="1" applyBorder="1" applyAlignment="1" applyProtection="1">
      <alignment horizontal="left" vertical="center" shrinkToFit="1"/>
      <protection locked="0"/>
    </xf>
    <xf numFmtId="0" fontId="3" fillId="3" borderId="26" xfId="0" applyFont="1" applyFill="1" applyBorder="1" applyAlignment="1">
      <alignment horizontal="left" vertical="center" shrinkToFit="1"/>
    </xf>
    <xf numFmtId="0" fontId="8" fillId="0" borderId="26" xfId="0" applyFont="1" applyBorder="1" applyAlignment="1">
      <alignment horizontal="left" vertical="center" shrinkToFit="1"/>
    </xf>
    <xf numFmtId="0" fontId="7" fillId="3" borderId="26" xfId="1" applyFont="1" applyFill="1" applyBorder="1" applyAlignment="1" applyProtection="1">
      <alignment horizontal="left" vertical="center" shrinkToFit="1"/>
      <protection locked="0"/>
    </xf>
    <xf numFmtId="0" fontId="7" fillId="0" borderId="9" xfId="1" applyFont="1" applyBorder="1" applyAlignment="1" applyProtection="1">
      <alignment horizontal="left" vertical="center" shrinkToFit="1"/>
      <protection locked="0"/>
    </xf>
    <xf numFmtId="0" fontId="7" fillId="0" borderId="9" xfId="1" applyFont="1" applyBorder="1" applyAlignment="1" applyProtection="1">
      <alignment horizontal="left" vertical="center"/>
      <protection locked="0"/>
    </xf>
    <xf numFmtId="0" fontId="3" fillId="2" borderId="28" xfId="0" applyFont="1" applyFill="1" applyBorder="1" applyAlignment="1">
      <alignment horizontal="left" vertical="center" shrinkToFit="1"/>
    </xf>
    <xf numFmtId="0" fontId="3" fillId="2" borderId="29" xfId="0" applyFont="1" applyFill="1" applyBorder="1" applyAlignment="1">
      <alignment horizontal="left" vertical="center" shrinkToFit="1"/>
    </xf>
    <xf numFmtId="0" fontId="3" fillId="0" borderId="37"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34" xfId="0" applyFont="1" applyBorder="1" applyAlignment="1">
      <alignment horizontal="left" vertical="center" shrinkToFit="1"/>
    </xf>
    <xf numFmtId="0" fontId="3" fillId="0" borderId="17" xfId="0" applyFont="1" applyBorder="1" applyAlignment="1">
      <alignment horizontal="left" vertical="center" shrinkToFit="1"/>
    </xf>
    <xf numFmtId="0" fontId="4" fillId="0" borderId="0" xfId="0" applyFont="1" applyAlignment="1">
      <alignment vertical="center" shrinkToFit="1"/>
    </xf>
    <xf numFmtId="0" fontId="3" fillId="0" borderId="33"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8" fillId="0" borderId="0" xfId="0" applyFont="1" applyBorder="1" applyAlignment="1">
      <alignment horizontal="left" vertical="center" shrinkToFit="1"/>
    </xf>
    <xf numFmtId="0" fontId="8" fillId="0" borderId="0" xfId="0" applyFont="1" applyBorder="1">
      <alignment vertical="center"/>
    </xf>
    <xf numFmtId="0" fontId="3" fillId="0" borderId="40" xfId="0" applyFont="1" applyBorder="1" applyAlignment="1" applyProtection="1">
      <alignment horizontal="center" vertical="center" shrinkToFit="1"/>
      <protection locked="0"/>
    </xf>
    <xf numFmtId="56" fontId="3" fillId="0" borderId="40" xfId="0" applyNumberFormat="1" applyFont="1" applyBorder="1" applyAlignment="1" applyProtection="1">
      <alignment horizontal="center" vertical="center" shrinkToFit="1"/>
      <protection locked="0"/>
    </xf>
  </cellXfs>
  <cellStyles count="2">
    <cellStyle name="ハイパーリンク" xfId="1" builtinId="8"/>
    <cellStyle name="標準" xfId="0" builtinId="0"/>
  </cellStyles>
  <dxfs count="2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E8D1"/>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4.1.33\&#23376;&#12393;&#12418;&#32946;&#25104;&#20418;\&#24179;&#8594;&#21069;&#30033;&#12373;&#12435;\&#20445;&#32946;&#22763;&#30906;&#20445;&#38306;&#20418;&#65288;&#20445;&#32946;&#22763;&#30331;&#37682;&#32773;&#65289;\04%20&#12363;&#12372;&#12375;&#12414;&#12398;&#20445;&#32946;&#22763;&#32202;&#24613;&#30906;&#20445;&#20107;&#26989;\R3\&#24489;&#32887;&#25903;&#25588;&#30740;&#20462;&#20250;\02&#12288;&#20445;&#32946;&#20307;&#39443;\&#12383;&#12398;&#12375;&#12356;&#20445;&#32946;&#65288;&#20445;&#32946;&#20307;&#39443;&#65289;&#26045;&#35373;&#19968;&#3523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aibu\Desktop\&#12304;&#32232;&#38598;&#29992;&#12305;&#65288;&#21029;&#32025;&#65289;&#12300;&#12383;&#12398;&#12375;&#12356;&#20445;&#32946;&#65288;&#20445;&#32946;&#20307;&#39443;&#65289;&#26045;&#35373;&#19968;&#35239;&#34920;&#12301;%20&#12304;&#40575;&#20816;&#23798;&#30476;&#20445;&#32946;&#36899;&#21512;&#20250;&#12305;R5.10.26&#26178;&#288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市町村一覧"/>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貼付用】受入施設一覧（全件）"/>
      <sheetName val="【市町村選択】受入施設一覧（市町村別）"/>
      <sheetName val="市町村一覧"/>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0"/>
  <sheetViews>
    <sheetView showGridLines="0" tabSelected="1" view="pageBreakPreview" topLeftCell="B34" zoomScaleNormal="100" zoomScaleSheetLayoutView="100" workbookViewId="0">
      <selection activeCell="H10" sqref="H10"/>
    </sheetView>
  </sheetViews>
  <sheetFormatPr defaultColWidth="9" defaultRowHeight="16.5" customHeight="1" x14ac:dyDescent="0.7"/>
  <cols>
    <col min="1" max="1" width="2.125" style="2" hidden="1" customWidth="1"/>
    <col min="2" max="2" width="25.375" style="5" customWidth="1"/>
    <col min="3" max="3" width="11" style="3" customWidth="1"/>
    <col min="4" max="4" width="8.75" style="3" customWidth="1"/>
    <col min="5" max="5" width="10" style="3" customWidth="1"/>
    <col min="6" max="6" width="21.25" style="3" customWidth="1"/>
    <col min="7" max="7" width="13" style="3" customWidth="1"/>
    <col min="8" max="8" width="23.875" style="3" customWidth="1"/>
    <col min="9" max="9" width="30.875" style="3" customWidth="1"/>
    <col min="10" max="11" width="5.5" style="4" customWidth="1"/>
    <col min="12" max="12" width="42.75" style="3" customWidth="1"/>
    <col min="13" max="16384" width="9" style="1"/>
  </cols>
  <sheetData>
    <row r="1" spans="1:12" ht="16.5" customHeight="1" x14ac:dyDescent="0.7">
      <c r="B1" s="102" t="s">
        <v>11</v>
      </c>
      <c r="C1" s="102"/>
      <c r="D1" s="102"/>
      <c r="E1" s="102"/>
      <c r="F1" s="102"/>
    </row>
    <row r="2" spans="1:12" ht="16.5" customHeight="1" thickBot="1" x14ac:dyDescent="0.75">
      <c r="B2" s="6"/>
      <c r="C2" s="59"/>
      <c r="D2" s="59"/>
      <c r="E2" s="59"/>
      <c r="F2" s="59"/>
      <c r="J2" s="7"/>
      <c r="K2" s="7"/>
      <c r="L2" s="40" t="s">
        <v>496</v>
      </c>
    </row>
    <row r="3" spans="1:12" s="8" customFormat="1" ht="16.5" hidden="1" customHeight="1" x14ac:dyDescent="0.7">
      <c r="A3" s="9" t="s">
        <v>4</v>
      </c>
      <c r="B3" s="54" t="str">
        <f>B4</f>
        <v>施設名</v>
      </c>
      <c r="C3" s="60" t="str">
        <f t="shared" ref="C3:D3" si="0">C4</f>
        <v>担当</v>
      </c>
      <c r="D3" s="60" t="str">
        <f t="shared" si="0"/>
        <v>郵便番号</v>
      </c>
      <c r="E3" s="60" t="str">
        <f>E4</f>
        <v>市町村</v>
      </c>
      <c r="F3" s="70" t="str">
        <f t="shared" ref="F3:I3" si="1">F4</f>
        <v>住所</v>
      </c>
      <c r="G3" s="57" t="str">
        <f t="shared" si="1"/>
        <v>電話</v>
      </c>
      <c r="H3" s="57" t="str">
        <f t="shared" si="1"/>
        <v>メール</v>
      </c>
      <c r="I3" s="57" t="str">
        <f t="shared" si="1"/>
        <v>ＨＰ</v>
      </c>
      <c r="J3" s="55" t="str">
        <f t="shared" ref="J3:K3" si="2">J5</f>
        <v>見学</v>
      </c>
      <c r="K3" s="56" t="str">
        <f t="shared" si="2"/>
        <v>体験</v>
      </c>
      <c r="L3" s="57" t="str">
        <f>L4</f>
        <v>備考</v>
      </c>
    </row>
    <row r="4" spans="1:12" ht="16.5" customHeight="1" x14ac:dyDescent="0.7">
      <c r="A4" s="96"/>
      <c r="B4" s="103" t="s">
        <v>5</v>
      </c>
      <c r="C4" s="100" t="s">
        <v>14</v>
      </c>
      <c r="D4" s="100" t="s">
        <v>6</v>
      </c>
      <c r="E4" s="100" t="s">
        <v>13</v>
      </c>
      <c r="F4" s="100" t="s">
        <v>7</v>
      </c>
      <c r="G4" s="100" t="s">
        <v>8</v>
      </c>
      <c r="H4" s="100" t="s">
        <v>0</v>
      </c>
      <c r="I4" s="100" t="s">
        <v>9</v>
      </c>
      <c r="J4" s="105" t="s">
        <v>12</v>
      </c>
      <c r="K4" s="106"/>
      <c r="L4" s="98" t="s">
        <v>10</v>
      </c>
    </row>
    <row r="5" spans="1:12" ht="16.5" customHeight="1" thickBot="1" x14ac:dyDescent="0.75">
      <c r="A5" s="97"/>
      <c r="B5" s="104"/>
      <c r="C5" s="101"/>
      <c r="D5" s="101"/>
      <c r="E5" s="101"/>
      <c r="F5" s="101"/>
      <c r="G5" s="101"/>
      <c r="H5" s="101"/>
      <c r="I5" s="101"/>
      <c r="J5" s="10" t="s">
        <v>1</v>
      </c>
      <c r="K5" s="11" t="s">
        <v>2</v>
      </c>
      <c r="L5" s="99"/>
    </row>
    <row r="6" spans="1:12" ht="16.5" customHeight="1" x14ac:dyDescent="0.7">
      <c r="A6" s="12" t="str">
        <f>IF($B6="","",E6&amp;COUNTIF($E$6:E6,E6))</f>
        <v>鹿児島市1</v>
      </c>
      <c r="B6" s="13" t="s">
        <v>184</v>
      </c>
      <c r="C6" s="61" t="s">
        <v>16</v>
      </c>
      <c r="D6" s="71" t="s">
        <v>255</v>
      </c>
      <c r="E6" s="72" t="s">
        <v>3</v>
      </c>
      <c r="F6" s="61" t="s">
        <v>17</v>
      </c>
      <c r="G6" s="61" t="s">
        <v>18</v>
      </c>
      <c r="H6" s="73" t="s">
        <v>19</v>
      </c>
      <c r="I6" s="74"/>
      <c r="J6" s="14" t="s">
        <v>15</v>
      </c>
      <c r="K6" s="14" t="s">
        <v>15</v>
      </c>
      <c r="L6" s="41" t="s">
        <v>20</v>
      </c>
    </row>
    <row r="7" spans="1:12" ht="16.5" customHeight="1" x14ac:dyDescent="0.7">
      <c r="A7" s="12" t="str">
        <f>IF($B7="","",E7&amp;COUNTIF($E$6:E7,E7))</f>
        <v>鹿児島市2</v>
      </c>
      <c r="B7" s="15" t="s">
        <v>185</v>
      </c>
      <c r="C7" s="62" t="s">
        <v>25</v>
      </c>
      <c r="D7" s="62" t="s">
        <v>21</v>
      </c>
      <c r="E7" s="75" t="s">
        <v>3</v>
      </c>
      <c r="F7" s="62" t="s">
        <v>22</v>
      </c>
      <c r="G7" s="62" t="s">
        <v>23</v>
      </c>
      <c r="H7" s="76" t="s">
        <v>24</v>
      </c>
      <c r="I7" s="77" t="str">
        <f>HYPERLINK("#", "https://ksjk.jp/index.html")</f>
        <v>https://ksjk.jp/index.html</v>
      </c>
      <c r="J7" s="16" t="s">
        <v>15</v>
      </c>
      <c r="K7" s="16" t="s">
        <v>15</v>
      </c>
      <c r="L7" s="42"/>
    </row>
    <row r="8" spans="1:12" ht="16.5" customHeight="1" x14ac:dyDescent="0.7">
      <c r="A8" s="12" t="e">
        <f>IF(#REF!="","",E8&amp;COUNTIF($E$6:E8,E8))</f>
        <v>#REF!</v>
      </c>
      <c r="B8" s="15" t="s">
        <v>186</v>
      </c>
      <c r="C8" s="62" t="s">
        <v>26</v>
      </c>
      <c r="D8" s="62" t="s">
        <v>27</v>
      </c>
      <c r="E8" s="75" t="s">
        <v>3</v>
      </c>
      <c r="F8" s="62" t="s">
        <v>28</v>
      </c>
      <c r="G8" s="62" t="s">
        <v>29</v>
      </c>
      <c r="H8" s="76" t="s">
        <v>30</v>
      </c>
      <c r="I8" s="77" t="str">
        <f>HYPERLINK("#", "http://www.ootani-kagoshima.com/")</f>
        <v>http://www.ootani-kagoshima.com/</v>
      </c>
      <c r="J8" s="16" t="s">
        <v>15</v>
      </c>
      <c r="K8" s="16" t="s">
        <v>15</v>
      </c>
      <c r="L8" s="42"/>
    </row>
    <row r="9" spans="1:12" ht="16.5" customHeight="1" x14ac:dyDescent="0.7">
      <c r="A9" s="12" t="str">
        <f>IF($B8="","",E9&amp;COUNTIF($E$6:E9,E9))</f>
        <v>鹿児島市4</v>
      </c>
      <c r="B9" s="15" t="s">
        <v>187</v>
      </c>
      <c r="C9" s="62" t="s">
        <v>31</v>
      </c>
      <c r="D9" s="62" t="s">
        <v>32</v>
      </c>
      <c r="E9" s="75" t="s">
        <v>3</v>
      </c>
      <c r="F9" s="62" t="s">
        <v>33</v>
      </c>
      <c r="G9" s="62" t="s">
        <v>34</v>
      </c>
      <c r="H9" s="78" t="s">
        <v>35</v>
      </c>
      <c r="I9" s="77" t="str">
        <f>HYPERLINK("#", "http://inishiki.com/")</f>
        <v>http://inishiki.com/</v>
      </c>
      <c r="J9" s="16" t="s">
        <v>15</v>
      </c>
      <c r="K9" s="16" t="s">
        <v>15</v>
      </c>
      <c r="L9" s="42"/>
    </row>
    <row r="10" spans="1:12" ht="16.5" customHeight="1" x14ac:dyDescent="0.7">
      <c r="A10" s="12" t="str">
        <f>IF($B10="","",E10&amp;COUNTIF($E$6:E10,E10))</f>
        <v>鹿児島市5</v>
      </c>
      <c r="B10" s="15" t="s">
        <v>188</v>
      </c>
      <c r="C10" s="62" t="s">
        <v>36</v>
      </c>
      <c r="D10" s="62" t="s">
        <v>37</v>
      </c>
      <c r="E10" s="75" t="s">
        <v>3</v>
      </c>
      <c r="F10" s="62" t="s">
        <v>38</v>
      </c>
      <c r="G10" s="62" t="s">
        <v>39</v>
      </c>
      <c r="H10" s="76" t="s">
        <v>40</v>
      </c>
      <c r="I10" s="77"/>
      <c r="J10" s="16" t="s">
        <v>15</v>
      </c>
      <c r="K10" s="16" t="s">
        <v>15</v>
      </c>
      <c r="L10" s="42"/>
    </row>
    <row r="11" spans="1:12" ht="33" customHeight="1" x14ac:dyDescent="0.7">
      <c r="A11" s="12" t="str">
        <f>IF($B11="","",E11&amp;COUNTIF($E$6:E11,E11))</f>
        <v>鹿児島市6</v>
      </c>
      <c r="B11" s="15" t="s">
        <v>189</v>
      </c>
      <c r="C11" s="62" t="s">
        <v>41</v>
      </c>
      <c r="D11" s="62" t="s">
        <v>42</v>
      </c>
      <c r="E11" s="75" t="s">
        <v>3</v>
      </c>
      <c r="F11" s="62" t="s">
        <v>43</v>
      </c>
      <c r="G11" s="62" t="s">
        <v>44</v>
      </c>
      <c r="H11" s="76" t="s">
        <v>45</v>
      </c>
      <c r="I11" s="79" t="str">
        <f>HYPERLINK("#", "http://minori.ryukokugakuen.com")</f>
        <v>http://minori.ryukokugakuen.com</v>
      </c>
      <c r="J11" s="16" t="s">
        <v>15</v>
      </c>
      <c r="K11" s="16" t="s">
        <v>15</v>
      </c>
      <c r="L11" s="43" t="s">
        <v>46</v>
      </c>
    </row>
    <row r="12" spans="1:12" ht="16.5" customHeight="1" x14ac:dyDescent="0.7">
      <c r="A12" s="12" t="str">
        <f>IF($B12="","",E12&amp;COUNTIF($E$6:E12,E12))</f>
        <v>鹿児島市7</v>
      </c>
      <c r="B12" s="15" t="s">
        <v>190</v>
      </c>
      <c r="C12" s="62" t="s">
        <v>47</v>
      </c>
      <c r="D12" s="62" t="s">
        <v>48</v>
      </c>
      <c r="E12" s="75" t="s">
        <v>3</v>
      </c>
      <c r="F12" s="62" t="s">
        <v>49</v>
      </c>
      <c r="G12" s="62" t="s">
        <v>50</v>
      </c>
      <c r="H12" s="76" t="s">
        <v>51</v>
      </c>
      <c r="I12" s="77" t="str">
        <f>HYPERLINK("#", "http://h-komatsubara.com/")</f>
        <v>http://h-komatsubara.com/</v>
      </c>
      <c r="J12" s="16" t="s">
        <v>15</v>
      </c>
      <c r="K12" s="16" t="s">
        <v>15</v>
      </c>
      <c r="L12" s="42"/>
    </row>
    <row r="13" spans="1:12" ht="16.5" customHeight="1" x14ac:dyDescent="0.7">
      <c r="A13" s="12" t="str">
        <f>IF($B13="","",E13&amp;COUNTIF($E$6:E13,E13))</f>
        <v>鹿児島市8</v>
      </c>
      <c r="B13" s="15" t="s">
        <v>191</v>
      </c>
      <c r="C13" s="62" t="s">
        <v>52</v>
      </c>
      <c r="D13" s="62" t="s">
        <v>53</v>
      </c>
      <c r="E13" s="75" t="s">
        <v>3</v>
      </c>
      <c r="F13" s="62" t="s">
        <v>54</v>
      </c>
      <c r="G13" s="62" t="s">
        <v>55</v>
      </c>
      <c r="H13" s="76" t="s">
        <v>56</v>
      </c>
      <c r="I13" s="77" t="s">
        <v>57</v>
      </c>
      <c r="J13" s="16" t="s">
        <v>15</v>
      </c>
      <c r="K13" s="16" t="s">
        <v>15</v>
      </c>
      <c r="L13" s="42" t="s">
        <v>58</v>
      </c>
    </row>
    <row r="14" spans="1:12" ht="16.5" customHeight="1" x14ac:dyDescent="0.7">
      <c r="A14" s="12" t="str">
        <f>IF($B14="","",E14&amp;COUNTIF($E$6:E14,E14))</f>
        <v>鹿児島市9</v>
      </c>
      <c r="B14" s="15" t="s">
        <v>192</v>
      </c>
      <c r="C14" s="62" t="s">
        <v>59</v>
      </c>
      <c r="D14" s="62" t="s">
        <v>60</v>
      </c>
      <c r="E14" s="75" t="s">
        <v>3</v>
      </c>
      <c r="F14" s="62" t="s">
        <v>61</v>
      </c>
      <c r="G14" s="62" t="s">
        <v>62</v>
      </c>
      <c r="H14" s="76" t="s">
        <v>63</v>
      </c>
      <c r="I14" s="77" t="s">
        <v>64</v>
      </c>
      <c r="J14" s="16" t="s">
        <v>15</v>
      </c>
      <c r="K14" s="16" t="s">
        <v>15</v>
      </c>
      <c r="L14" s="42"/>
    </row>
    <row r="15" spans="1:12" ht="16.5" customHeight="1" x14ac:dyDescent="0.7">
      <c r="A15" s="12" t="str">
        <f>IF($B15="","",E15&amp;COUNTIF($E$6:E15,E15))</f>
        <v>鹿児島市10</v>
      </c>
      <c r="B15" s="15" t="s">
        <v>193</v>
      </c>
      <c r="C15" s="62" t="s">
        <v>65</v>
      </c>
      <c r="D15" s="62" t="s">
        <v>66</v>
      </c>
      <c r="E15" s="75" t="s">
        <v>3</v>
      </c>
      <c r="F15" s="62" t="s">
        <v>111</v>
      </c>
      <c r="G15" s="62" t="s">
        <v>67</v>
      </c>
      <c r="H15" s="76" t="s">
        <v>68</v>
      </c>
      <c r="I15" s="77" t="str">
        <f>HYPERLINK("#", "http://sumire-sw.com")</f>
        <v>http://sumire-sw.com</v>
      </c>
      <c r="J15" s="16" t="s">
        <v>15</v>
      </c>
      <c r="K15" s="16" t="s">
        <v>110</v>
      </c>
      <c r="L15" s="42" t="s">
        <v>112</v>
      </c>
    </row>
    <row r="16" spans="1:12" ht="16.5" customHeight="1" x14ac:dyDescent="0.7">
      <c r="A16" s="12" t="str">
        <f>IF($B16="","",E16&amp;COUNTIF($E$6:E16,E16))</f>
        <v>鹿児島市11</v>
      </c>
      <c r="B16" s="15" t="s">
        <v>194</v>
      </c>
      <c r="C16" s="62" t="s">
        <v>69</v>
      </c>
      <c r="D16" s="62" t="s">
        <v>70</v>
      </c>
      <c r="E16" s="75" t="s">
        <v>3</v>
      </c>
      <c r="F16" s="62" t="s">
        <v>108</v>
      </c>
      <c r="G16" s="62" t="s">
        <v>71</v>
      </c>
      <c r="H16" s="76" t="s">
        <v>98</v>
      </c>
      <c r="I16" s="77" t="s">
        <v>109</v>
      </c>
      <c r="J16" s="16" t="s">
        <v>15</v>
      </c>
      <c r="K16" s="16" t="s">
        <v>15</v>
      </c>
      <c r="L16" s="42"/>
    </row>
    <row r="17" spans="1:12" ht="16.5" customHeight="1" x14ac:dyDescent="0.7">
      <c r="A17" s="12" t="str">
        <f>IF($B17="","",E17&amp;COUNTIF($E$6:E17,E17))</f>
        <v>鹿児島市12</v>
      </c>
      <c r="B17" s="17" t="s">
        <v>195</v>
      </c>
      <c r="C17" s="62" t="s">
        <v>72</v>
      </c>
      <c r="D17" s="62" t="s">
        <v>73</v>
      </c>
      <c r="E17" s="75" t="s">
        <v>3</v>
      </c>
      <c r="F17" s="62" t="s">
        <v>105</v>
      </c>
      <c r="G17" s="62" t="s">
        <v>106</v>
      </c>
      <c r="H17" s="76" t="s">
        <v>107</v>
      </c>
      <c r="I17" s="77" t="str">
        <f>HYPERLINK("#", "https://murasakibaru.ryukokugakuen.com")</f>
        <v>https://murasakibaru.ryukokugakuen.com</v>
      </c>
      <c r="J17" s="16" t="s">
        <v>15</v>
      </c>
      <c r="K17" s="16" t="s">
        <v>15</v>
      </c>
      <c r="L17" s="42"/>
    </row>
    <row r="18" spans="1:12" ht="16.5" customHeight="1" x14ac:dyDescent="0.7">
      <c r="A18" s="12" t="str">
        <f>IF($B18="","",E18&amp;COUNTIF($E$6:E18,E18))</f>
        <v>鹿児島市13</v>
      </c>
      <c r="B18" s="15" t="s">
        <v>196</v>
      </c>
      <c r="C18" s="62" t="s">
        <v>74</v>
      </c>
      <c r="D18" s="62" t="s">
        <v>75</v>
      </c>
      <c r="E18" s="75" t="s">
        <v>3</v>
      </c>
      <c r="F18" s="62" t="s">
        <v>76</v>
      </c>
      <c r="G18" s="62" t="s">
        <v>77</v>
      </c>
      <c r="H18" s="76" t="s">
        <v>99</v>
      </c>
      <c r="I18" s="77" t="str">
        <f>HYPERLINK("#", "https://www.ans.co.jp")</f>
        <v>https://www.ans.co.jp</v>
      </c>
      <c r="J18" s="16" t="s">
        <v>15</v>
      </c>
      <c r="K18" s="16" t="s">
        <v>15</v>
      </c>
      <c r="L18" s="42"/>
    </row>
    <row r="19" spans="1:12" ht="16.5" customHeight="1" x14ac:dyDescent="0.7">
      <c r="A19" s="12" t="str">
        <f>IF($B19="","",E19&amp;COUNTIF($E$6:E19,E19))</f>
        <v>鹿児島市14</v>
      </c>
      <c r="B19" s="15" t="s">
        <v>197</v>
      </c>
      <c r="C19" s="62" t="s">
        <v>78</v>
      </c>
      <c r="D19" s="62" t="s">
        <v>79</v>
      </c>
      <c r="E19" s="75" t="s">
        <v>3</v>
      </c>
      <c r="F19" s="62" t="s">
        <v>80</v>
      </c>
      <c r="G19" s="62" t="s">
        <v>81</v>
      </c>
      <c r="H19" s="76" t="s">
        <v>100</v>
      </c>
      <c r="I19" s="77" t="str">
        <f>HYPERLINK("#", "https://peco-sakanoue.aiwakai-ka.com")</f>
        <v>https://peco-sakanoue.aiwakai-ka.com</v>
      </c>
      <c r="J19" s="16" t="s">
        <v>15</v>
      </c>
      <c r="K19" s="16" t="s">
        <v>15</v>
      </c>
      <c r="L19" s="42"/>
    </row>
    <row r="20" spans="1:12" ht="16.5" customHeight="1" x14ac:dyDescent="0.7">
      <c r="A20" s="12" t="str">
        <f>IF($B20="","",E20&amp;COUNTIF($E$6:E20,E20))</f>
        <v>鹿児島市15</v>
      </c>
      <c r="B20" s="15" t="s">
        <v>198</v>
      </c>
      <c r="C20" s="62" t="s">
        <v>82</v>
      </c>
      <c r="D20" s="62" t="s">
        <v>83</v>
      </c>
      <c r="E20" s="75" t="s">
        <v>3</v>
      </c>
      <c r="F20" s="62" t="s">
        <v>87</v>
      </c>
      <c r="G20" s="62" t="s">
        <v>84</v>
      </c>
      <c r="H20" s="76" t="s">
        <v>101</v>
      </c>
      <c r="I20" s="77" t="str">
        <f>HYPERLINK("#", "http://shousei.net")</f>
        <v>http://shousei.net</v>
      </c>
      <c r="J20" s="16" t="s">
        <v>15</v>
      </c>
      <c r="K20" s="16" t="s">
        <v>15</v>
      </c>
      <c r="L20" s="42"/>
    </row>
    <row r="21" spans="1:12" ht="16.5" customHeight="1" x14ac:dyDescent="0.7">
      <c r="A21" s="12" t="str">
        <f>IF($B21="","",E21&amp;COUNTIF($E$6:E21,E21))</f>
        <v>鹿児島市16</v>
      </c>
      <c r="B21" s="15" t="s">
        <v>199</v>
      </c>
      <c r="C21" s="62" t="s">
        <v>85</v>
      </c>
      <c r="D21" s="62" t="s">
        <v>86</v>
      </c>
      <c r="E21" s="75" t="s">
        <v>3</v>
      </c>
      <c r="F21" s="62" t="s">
        <v>88</v>
      </c>
      <c r="G21" s="62" t="s">
        <v>89</v>
      </c>
      <c r="H21" s="76" t="s">
        <v>102</v>
      </c>
      <c r="I21" s="77" t="str">
        <f>HYPERLINK("#", "https://ksjk.jp/nursery_shool/yanagita/index.html")</f>
        <v>https://ksjk.jp/nursery_shool/yanagita/index.html</v>
      </c>
      <c r="J21" s="16" t="s">
        <v>15</v>
      </c>
      <c r="K21" s="16" t="s">
        <v>15</v>
      </c>
      <c r="L21" s="42"/>
    </row>
    <row r="22" spans="1:12" ht="16.5" customHeight="1" x14ac:dyDescent="0.7">
      <c r="A22" s="12" t="str">
        <f>IF($B22="","",E22&amp;COUNTIF($E$6:E22,E22))</f>
        <v>鹿児島市17</v>
      </c>
      <c r="B22" s="15" t="s">
        <v>200</v>
      </c>
      <c r="C22" s="62" t="s">
        <v>90</v>
      </c>
      <c r="D22" s="62" t="s">
        <v>91</v>
      </c>
      <c r="E22" s="75" t="s">
        <v>3</v>
      </c>
      <c r="F22" s="62" t="s">
        <v>92</v>
      </c>
      <c r="G22" s="62" t="s">
        <v>93</v>
      </c>
      <c r="H22" s="76" t="s">
        <v>103</v>
      </c>
      <c r="I22" s="77" t="str">
        <f>HYPERLINK("#", "http://takenosako.ed.jp")</f>
        <v>http://takenosako.ed.jp</v>
      </c>
      <c r="J22" s="16" t="s">
        <v>15</v>
      </c>
      <c r="K22" s="16" t="s">
        <v>15</v>
      </c>
      <c r="L22" s="42"/>
    </row>
    <row r="23" spans="1:12" ht="16.5" customHeight="1" x14ac:dyDescent="0.7">
      <c r="A23" s="12" t="str">
        <f>IF($B23="","",E23&amp;COUNTIF($E$6:E23,E23))</f>
        <v>鹿児島市18</v>
      </c>
      <c r="B23" s="15" t="s">
        <v>201</v>
      </c>
      <c r="C23" s="62" t="s">
        <v>94</v>
      </c>
      <c r="D23" s="62" t="s">
        <v>95</v>
      </c>
      <c r="E23" s="75" t="s">
        <v>3</v>
      </c>
      <c r="F23" s="62" t="s">
        <v>96</v>
      </c>
      <c r="G23" s="62" t="s">
        <v>97</v>
      </c>
      <c r="H23" s="76" t="s">
        <v>104</v>
      </c>
      <c r="I23" s="77" t="str">
        <f>HYPERLINK("#", "https://kmdr.or.jp")</f>
        <v>https://kmdr.or.jp</v>
      </c>
      <c r="J23" s="16" t="s">
        <v>15</v>
      </c>
      <c r="K23" s="16" t="s">
        <v>15</v>
      </c>
      <c r="L23" s="42" t="s">
        <v>118</v>
      </c>
    </row>
    <row r="24" spans="1:12" ht="16.5" customHeight="1" x14ac:dyDescent="0.7">
      <c r="A24" s="12" t="str">
        <f>IF($B24="","",E25&amp;COUNTIF($E$6:E25,E25))</f>
        <v>鹿児島市20</v>
      </c>
      <c r="B24" s="15" t="s">
        <v>202</v>
      </c>
      <c r="C24" s="62" t="s">
        <v>113</v>
      </c>
      <c r="D24" s="62" t="s">
        <v>114</v>
      </c>
      <c r="E24" s="75" t="s">
        <v>3</v>
      </c>
      <c r="F24" s="62" t="s">
        <v>115</v>
      </c>
      <c r="G24" s="62" t="s">
        <v>116</v>
      </c>
      <c r="H24" s="76" t="s">
        <v>117</v>
      </c>
      <c r="I24" s="77" t="str">
        <f>HYPERLINK("#", "https://ksjk.jp")</f>
        <v>https://ksjk.jp</v>
      </c>
      <c r="J24" s="16" t="s">
        <v>15</v>
      </c>
      <c r="K24" s="16" t="s">
        <v>15</v>
      </c>
      <c r="L24" s="42"/>
    </row>
    <row r="25" spans="1:12" ht="16.5" customHeight="1" x14ac:dyDescent="0.7">
      <c r="A25" s="12"/>
      <c r="B25" s="15" t="s">
        <v>203</v>
      </c>
      <c r="C25" s="62" t="s">
        <v>130</v>
      </c>
      <c r="D25" s="62" t="s">
        <v>131</v>
      </c>
      <c r="E25" s="75" t="s">
        <v>3</v>
      </c>
      <c r="F25" s="62" t="s">
        <v>132</v>
      </c>
      <c r="G25" s="62" t="s">
        <v>133</v>
      </c>
      <c r="H25" s="76" t="s">
        <v>134</v>
      </c>
      <c r="I25" s="77" t="str">
        <f>HYPERLINK("#", "https://ksjk.jp")</f>
        <v>https://ksjk.jp</v>
      </c>
      <c r="J25" s="16" t="s">
        <v>15</v>
      </c>
      <c r="K25" s="16" t="s">
        <v>15</v>
      </c>
      <c r="L25" s="42" t="s">
        <v>135</v>
      </c>
    </row>
    <row r="26" spans="1:12" ht="16.5" customHeight="1" x14ac:dyDescent="0.7">
      <c r="A26" s="12"/>
      <c r="B26" s="15" t="s">
        <v>204</v>
      </c>
      <c r="C26" s="62" t="s">
        <v>136</v>
      </c>
      <c r="D26" s="62" t="s">
        <v>137</v>
      </c>
      <c r="E26" s="75" t="s">
        <v>3</v>
      </c>
      <c r="F26" s="62" t="s">
        <v>138</v>
      </c>
      <c r="G26" s="62" t="s">
        <v>139</v>
      </c>
      <c r="H26" s="76" t="s">
        <v>140</v>
      </c>
      <c r="I26" s="77" t="str">
        <f>HYPERLINK("#", "https://ksjk.jp")</f>
        <v>https://ksjk.jp</v>
      </c>
      <c r="J26" s="16" t="s">
        <v>15</v>
      </c>
      <c r="K26" s="16" t="s">
        <v>15</v>
      </c>
      <c r="L26" s="42"/>
    </row>
    <row r="27" spans="1:12" ht="33" customHeight="1" x14ac:dyDescent="0.7">
      <c r="A27" s="12" t="str">
        <f>IF($B27="","",E27&amp;COUNTIF($E$6:E27,E27))</f>
        <v>鹿児島市22</v>
      </c>
      <c r="B27" s="15" t="s">
        <v>205</v>
      </c>
      <c r="C27" s="62" t="s">
        <v>119</v>
      </c>
      <c r="D27" s="62" t="s">
        <v>120</v>
      </c>
      <c r="E27" s="75" t="s">
        <v>3</v>
      </c>
      <c r="F27" s="62" t="s">
        <v>121</v>
      </c>
      <c r="G27" s="62" t="s">
        <v>122</v>
      </c>
      <c r="H27" s="76" t="s">
        <v>123</v>
      </c>
      <c r="I27" s="77" t="str">
        <f>HYPERLINK("#", "https://ksjk.jp")</f>
        <v>https://ksjk.jp</v>
      </c>
      <c r="J27" s="16" t="s">
        <v>15</v>
      </c>
      <c r="K27" s="16" t="s">
        <v>15</v>
      </c>
      <c r="L27" s="43" t="s">
        <v>124</v>
      </c>
    </row>
    <row r="28" spans="1:12" ht="16.5" customHeight="1" x14ac:dyDescent="0.7">
      <c r="A28" s="12" t="str">
        <f>IF($B28="","",E28&amp;COUNTIF($E$6:E28,E28))</f>
        <v>鹿児島市23</v>
      </c>
      <c r="B28" s="15" t="s">
        <v>206</v>
      </c>
      <c r="C28" s="62" t="s">
        <v>125</v>
      </c>
      <c r="D28" s="62" t="s">
        <v>126</v>
      </c>
      <c r="E28" s="75" t="s">
        <v>3</v>
      </c>
      <c r="F28" s="62" t="s">
        <v>127</v>
      </c>
      <c r="G28" s="62" t="s">
        <v>128</v>
      </c>
      <c r="H28" s="76" t="s">
        <v>129</v>
      </c>
      <c r="I28" s="77" t="str">
        <f>HYPERLINK("#", "https://ksjk.jp/")</f>
        <v>https://ksjk.jp/</v>
      </c>
      <c r="J28" s="16" t="s">
        <v>15</v>
      </c>
      <c r="K28" s="16" t="s">
        <v>15</v>
      </c>
      <c r="L28" s="43"/>
    </row>
    <row r="29" spans="1:12" ht="16.5" customHeight="1" x14ac:dyDescent="0.7">
      <c r="A29" s="12" t="str">
        <f>IF($B29="","",E29&amp;COUNTIF($E$6:E29,E29))</f>
        <v>鹿児島市24</v>
      </c>
      <c r="B29" s="15" t="s">
        <v>207</v>
      </c>
      <c r="C29" s="62" t="s">
        <v>141</v>
      </c>
      <c r="D29" s="62">
        <v>8900082</v>
      </c>
      <c r="E29" s="75" t="s">
        <v>3</v>
      </c>
      <c r="F29" s="62" t="s">
        <v>142</v>
      </c>
      <c r="G29" s="62" t="s">
        <v>143</v>
      </c>
      <c r="H29" s="76" t="s">
        <v>144</v>
      </c>
      <c r="I29" s="77" t="str">
        <f>HYPERLINK("#", "https://ksjk.jp/")</f>
        <v>https://ksjk.jp/</v>
      </c>
      <c r="J29" s="16" t="s">
        <v>15</v>
      </c>
      <c r="K29" s="16" t="s">
        <v>15</v>
      </c>
      <c r="L29" s="43"/>
    </row>
    <row r="30" spans="1:12" ht="33" customHeight="1" x14ac:dyDescent="0.7">
      <c r="A30" s="12" t="str">
        <f>IF($B30="","",E30&amp;COUNTIF($E$6:E30,E30))</f>
        <v>鹿児島市25</v>
      </c>
      <c r="B30" s="15" t="s">
        <v>145</v>
      </c>
      <c r="C30" s="62" t="s">
        <v>146</v>
      </c>
      <c r="D30" s="62" t="s">
        <v>147</v>
      </c>
      <c r="E30" s="75" t="s">
        <v>3</v>
      </c>
      <c r="F30" s="62" t="s">
        <v>148</v>
      </c>
      <c r="G30" s="62" t="s">
        <v>149</v>
      </c>
      <c r="H30" s="76" t="s">
        <v>150</v>
      </c>
      <c r="I30" s="77" t="str">
        <f>HYPERLINK("#", "http://www.fujiho.jpfujigao")</f>
        <v>http://www.fujiho.jpfujigao</v>
      </c>
      <c r="J30" s="16" t="s">
        <v>15</v>
      </c>
      <c r="K30" s="16" t="s">
        <v>15</v>
      </c>
      <c r="L30" s="43" t="s">
        <v>151</v>
      </c>
    </row>
    <row r="31" spans="1:12" ht="16.5" customHeight="1" x14ac:dyDescent="0.7">
      <c r="A31" s="12" t="str">
        <f>IF($B31="","",E31&amp;COUNTIF($E$6:E31,E31))</f>
        <v>鹿児島市26</v>
      </c>
      <c r="B31" s="15" t="s">
        <v>152</v>
      </c>
      <c r="C31" s="62" t="s">
        <v>153</v>
      </c>
      <c r="D31" s="62" t="s">
        <v>154</v>
      </c>
      <c r="E31" s="75" t="s">
        <v>3</v>
      </c>
      <c r="F31" s="62" t="s">
        <v>155</v>
      </c>
      <c r="G31" s="62" t="s">
        <v>156</v>
      </c>
      <c r="H31" s="76" t="s">
        <v>157</v>
      </c>
      <c r="I31" s="62"/>
      <c r="J31" s="16" t="s">
        <v>15</v>
      </c>
      <c r="K31" s="16" t="s">
        <v>15</v>
      </c>
      <c r="L31" s="42" t="s">
        <v>158</v>
      </c>
    </row>
    <row r="32" spans="1:12" ht="16.5" customHeight="1" x14ac:dyDescent="0.7">
      <c r="A32" s="12" t="str">
        <f>IF($B32="","",E32&amp;COUNTIF($E$6:E32,E32))</f>
        <v>鹿児島市27</v>
      </c>
      <c r="B32" s="15" t="s">
        <v>159</v>
      </c>
      <c r="C32" s="62" t="s">
        <v>160</v>
      </c>
      <c r="D32" s="62" t="s">
        <v>161</v>
      </c>
      <c r="E32" s="75" t="s">
        <v>3</v>
      </c>
      <c r="F32" s="62" t="s">
        <v>162</v>
      </c>
      <c r="G32" s="62" t="s">
        <v>163</v>
      </c>
      <c r="H32" s="76" t="s">
        <v>164</v>
      </c>
      <c r="I32" s="77" t="str">
        <f>HYPERLINK("#", "https://ksjk.jp")</f>
        <v>https://ksjk.jp</v>
      </c>
      <c r="J32" s="16" t="s">
        <v>15</v>
      </c>
      <c r="K32" s="16" t="s">
        <v>15</v>
      </c>
      <c r="L32" s="42"/>
    </row>
    <row r="33" spans="1:12" ht="16.5" customHeight="1" x14ac:dyDescent="0.7">
      <c r="A33" s="12" t="str">
        <f>IF($B33="","",E33&amp;COUNTIF($E$6:E33,E33))</f>
        <v>鹿児島市28</v>
      </c>
      <c r="B33" s="15" t="s">
        <v>165</v>
      </c>
      <c r="C33" s="62" t="s">
        <v>166</v>
      </c>
      <c r="D33" s="62" t="s">
        <v>167</v>
      </c>
      <c r="E33" s="75" t="s">
        <v>3</v>
      </c>
      <c r="F33" s="62" t="s">
        <v>168</v>
      </c>
      <c r="G33" s="62" t="s">
        <v>169</v>
      </c>
      <c r="H33" s="76" t="s">
        <v>170</v>
      </c>
      <c r="I33" s="77" t="str">
        <f>HYPERLINK("#", "https://ksjk.jp")</f>
        <v>https://ksjk.jp</v>
      </c>
      <c r="J33" s="16" t="s">
        <v>15</v>
      </c>
      <c r="K33" s="16" t="s">
        <v>15</v>
      </c>
      <c r="L33" s="42"/>
    </row>
    <row r="34" spans="1:12" ht="33" customHeight="1" x14ac:dyDescent="0.7">
      <c r="A34" s="12" t="str">
        <f>IF($B34="","",E34&amp;COUNTIF($E$6:E34,E34))</f>
        <v>鹿児島市29</v>
      </c>
      <c r="B34" s="15" t="s">
        <v>171</v>
      </c>
      <c r="C34" s="62" t="s">
        <v>172</v>
      </c>
      <c r="D34" s="62" t="s">
        <v>173</v>
      </c>
      <c r="E34" s="75" t="s">
        <v>3</v>
      </c>
      <c r="F34" s="62" t="s">
        <v>174</v>
      </c>
      <c r="G34" s="62" t="s">
        <v>175</v>
      </c>
      <c r="H34" s="76" t="s">
        <v>176</v>
      </c>
      <c r="I34" s="77" t="str">
        <f>HYPERLINK("#", "https://ksjk.jp")</f>
        <v>https://ksjk.jp</v>
      </c>
      <c r="J34" s="16" t="s">
        <v>15</v>
      </c>
      <c r="K34" s="16" t="s">
        <v>15</v>
      </c>
      <c r="L34" s="44" t="s">
        <v>177</v>
      </c>
    </row>
    <row r="35" spans="1:12" ht="16.5" customHeight="1" x14ac:dyDescent="0.7">
      <c r="A35" s="12" t="str">
        <f>IF($B35="","",E35&amp;COUNTIF($E$6:E35,E35))</f>
        <v>鹿児島市30</v>
      </c>
      <c r="B35" s="15" t="s">
        <v>178</v>
      </c>
      <c r="C35" s="62" t="s">
        <v>179</v>
      </c>
      <c r="D35" s="62" t="s">
        <v>180</v>
      </c>
      <c r="E35" s="75" t="s">
        <v>3</v>
      </c>
      <c r="F35" s="62" t="s">
        <v>181</v>
      </c>
      <c r="G35" s="62" t="s">
        <v>182</v>
      </c>
      <c r="H35" s="76" t="s">
        <v>183</v>
      </c>
      <c r="I35" s="77" t="str">
        <f>HYPERLINK("#", "https://ksjk.jp")</f>
        <v>https://ksjk.jp</v>
      </c>
      <c r="J35" s="16" t="s">
        <v>15</v>
      </c>
      <c r="K35" s="16" t="s">
        <v>15</v>
      </c>
      <c r="L35" s="42"/>
    </row>
    <row r="36" spans="1:12" ht="16.5" customHeight="1" x14ac:dyDescent="0.7">
      <c r="A36" s="12" t="str">
        <f>IF($B36="","",E36&amp;COUNTIF($E$6:E36,E36))</f>
        <v>鹿児島市31</v>
      </c>
      <c r="B36" s="15" t="s">
        <v>208</v>
      </c>
      <c r="C36" s="62" t="s">
        <v>209</v>
      </c>
      <c r="D36" s="62" t="s">
        <v>137</v>
      </c>
      <c r="E36" s="75" t="s">
        <v>3</v>
      </c>
      <c r="F36" s="62" t="s">
        <v>210</v>
      </c>
      <c r="G36" s="62" t="s">
        <v>211</v>
      </c>
      <c r="H36" s="76" t="s">
        <v>212</v>
      </c>
      <c r="I36" s="77" t="str">
        <f>HYPERLINK("#", "https://ksjk.jp")</f>
        <v>https://ksjk.jp</v>
      </c>
      <c r="J36" s="16" t="s">
        <v>15</v>
      </c>
      <c r="K36" s="16" t="s">
        <v>15</v>
      </c>
      <c r="L36" s="42"/>
    </row>
    <row r="37" spans="1:12" ht="16.5" customHeight="1" x14ac:dyDescent="0.7">
      <c r="A37" s="12" t="str">
        <f>IF($B37="","",E37&amp;COUNTIF($E$6:E37,E37))</f>
        <v>鹿児島市32</v>
      </c>
      <c r="B37" s="15" t="s">
        <v>213</v>
      </c>
      <c r="C37" s="62" t="s">
        <v>214</v>
      </c>
      <c r="D37" s="62" t="s">
        <v>215</v>
      </c>
      <c r="E37" s="75" t="s">
        <v>3</v>
      </c>
      <c r="F37" s="62" t="s">
        <v>216</v>
      </c>
      <c r="G37" s="62" t="s">
        <v>217</v>
      </c>
      <c r="H37" s="76" t="s">
        <v>218</v>
      </c>
      <c r="I37" s="77" t="str">
        <f>HYPERLINK("#", "https://himawari-h.info/")</f>
        <v>https://himawari-h.info/</v>
      </c>
      <c r="J37" s="16" t="s">
        <v>15</v>
      </c>
      <c r="K37" s="16" t="s">
        <v>15</v>
      </c>
      <c r="L37" s="42"/>
    </row>
    <row r="38" spans="1:12" ht="16.5" customHeight="1" x14ac:dyDescent="0.7">
      <c r="A38" s="12" t="str">
        <f>IF($B38="","",E38&amp;COUNTIF($E$6:E38,E38))</f>
        <v>鹿児島市33</v>
      </c>
      <c r="B38" s="15" t="s">
        <v>219</v>
      </c>
      <c r="C38" s="62" t="s">
        <v>220</v>
      </c>
      <c r="D38" s="62" t="s">
        <v>221</v>
      </c>
      <c r="E38" s="75" t="s">
        <v>3</v>
      </c>
      <c r="F38" s="62" t="s">
        <v>222</v>
      </c>
      <c r="G38" s="62" t="s">
        <v>223</v>
      </c>
      <c r="H38" s="76" t="s">
        <v>224</v>
      </c>
      <c r="I38" s="77" t="str">
        <f>HYPERLINK("#", "https://tonohara.org/")</f>
        <v>https://tonohara.org/</v>
      </c>
      <c r="J38" s="16" t="s">
        <v>15</v>
      </c>
      <c r="K38" s="16" t="s">
        <v>15</v>
      </c>
      <c r="L38" s="45"/>
    </row>
    <row r="39" spans="1:12" ht="16.5" customHeight="1" x14ac:dyDescent="0.7">
      <c r="A39" s="12" t="str">
        <f>IF($B39="","",E39&amp;COUNTIF($E$6:E39,E39))</f>
        <v>鹿児島市34</v>
      </c>
      <c r="B39" s="15" t="s">
        <v>225</v>
      </c>
      <c r="C39" s="62" t="s">
        <v>226</v>
      </c>
      <c r="D39" s="62" t="s">
        <v>227</v>
      </c>
      <c r="E39" s="75" t="s">
        <v>3</v>
      </c>
      <c r="F39" s="62" t="s">
        <v>228</v>
      </c>
      <c r="G39" s="62" t="s">
        <v>229</v>
      </c>
      <c r="H39" s="76" t="s">
        <v>230</v>
      </c>
      <c r="I39" s="77" t="str">
        <f>HYPERLINK("#", "https://ksjk.jp/")</f>
        <v>https://ksjk.jp/</v>
      </c>
      <c r="J39" s="16" t="s">
        <v>15</v>
      </c>
      <c r="K39" s="16" t="s">
        <v>15</v>
      </c>
      <c r="L39" s="42"/>
    </row>
    <row r="40" spans="1:12" ht="49.5" customHeight="1" x14ac:dyDescent="0.7">
      <c r="A40" s="12" t="str">
        <f>IF($B40="","",E40&amp;COUNTIF($E$6:E40,E40))</f>
        <v>鹿児島市35</v>
      </c>
      <c r="B40" s="15" t="s">
        <v>231</v>
      </c>
      <c r="C40" s="62" t="s">
        <v>232</v>
      </c>
      <c r="D40" s="62" t="s">
        <v>233</v>
      </c>
      <c r="E40" s="75" t="s">
        <v>3</v>
      </c>
      <c r="F40" s="62" t="s">
        <v>234</v>
      </c>
      <c r="G40" s="62" t="s">
        <v>235</v>
      </c>
      <c r="H40" s="76" t="s">
        <v>236</v>
      </c>
      <c r="I40" s="77" t="s">
        <v>237</v>
      </c>
      <c r="J40" s="16" t="s">
        <v>15</v>
      </c>
      <c r="K40" s="16" t="s">
        <v>15</v>
      </c>
      <c r="L40" s="18" t="s">
        <v>238</v>
      </c>
    </row>
    <row r="41" spans="1:12" ht="16.5" customHeight="1" x14ac:dyDescent="0.7">
      <c r="A41" s="12" t="str">
        <f>IF($B41="","",E41&amp;COUNTIF($E$6:E41,E41))</f>
        <v>鹿児島市36</v>
      </c>
      <c r="B41" s="15" t="s">
        <v>189</v>
      </c>
      <c r="C41" s="62" t="s">
        <v>239</v>
      </c>
      <c r="D41" s="62" t="s">
        <v>240</v>
      </c>
      <c r="E41" s="75" t="s">
        <v>3</v>
      </c>
      <c r="F41" s="62" t="s">
        <v>241</v>
      </c>
      <c r="G41" s="62" t="s">
        <v>242</v>
      </c>
      <c r="H41" s="76" t="s">
        <v>45</v>
      </c>
      <c r="I41" s="77" t="str">
        <f>HYPERLINK("#", "http://minori.ryukokugakuen.com")</f>
        <v>http://minori.ryukokugakuen.com</v>
      </c>
      <c r="J41" s="16" t="s">
        <v>15</v>
      </c>
      <c r="K41" s="16" t="s">
        <v>15</v>
      </c>
      <c r="L41" s="42"/>
    </row>
    <row r="42" spans="1:12" ht="16.5" customHeight="1" x14ac:dyDescent="0.7">
      <c r="A42" s="12" t="str">
        <f>IF($B42="","",E42&amp;COUNTIF($E$6:E42,E42))</f>
        <v>鹿児島市37</v>
      </c>
      <c r="B42" s="15" t="s">
        <v>243</v>
      </c>
      <c r="C42" s="62" t="s">
        <v>244</v>
      </c>
      <c r="D42" s="62" t="s">
        <v>245</v>
      </c>
      <c r="E42" s="75" t="s">
        <v>3</v>
      </c>
      <c r="F42" s="62" t="s">
        <v>246</v>
      </c>
      <c r="G42" s="62" t="s">
        <v>247</v>
      </c>
      <c r="H42" s="76" t="s">
        <v>248</v>
      </c>
      <c r="I42" s="77" t="str">
        <f>HYPERLINK("#", "https://sennen8686.com")</f>
        <v>https://sennen8686.com</v>
      </c>
      <c r="J42" s="16" t="s">
        <v>15</v>
      </c>
      <c r="K42" s="16" t="s">
        <v>15</v>
      </c>
      <c r="L42" s="42"/>
    </row>
    <row r="43" spans="1:12" ht="16.5" customHeight="1" x14ac:dyDescent="0.7">
      <c r="A43" s="12" t="str">
        <f>IF($B43="","",E43&amp;COUNTIF($E$6:E43,E43))</f>
        <v>鹿児島市38</v>
      </c>
      <c r="B43" s="15" t="s">
        <v>249</v>
      </c>
      <c r="C43" s="62" t="s">
        <v>250</v>
      </c>
      <c r="D43" s="62" t="s">
        <v>251</v>
      </c>
      <c r="E43" s="75" t="s">
        <v>3</v>
      </c>
      <c r="F43" s="62" t="s">
        <v>252</v>
      </c>
      <c r="G43" s="62" t="s">
        <v>253</v>
      </c>
      <c r="H43" s="80" t="s">
        <v>254</v>
      </c>
      <c r="I43" s="77" t="str">
        <f>HYPERLINK("#", "https://www.gh-kagoshima.ac.jp/kobayuna")</f>
        <v>https://www.gh-kagoshima.ac.jp/kobayuna</v>
      </c>
      <c r="J43" s="16" t="s">
        <v>15</v>
      </c>
      <c r="K43" s="16" t="s">
        <v>15</v>
      </c>
      <c r="L43" s="42"/>
    </row>
    <row r="44" spans="1:12" ht="16.5" customHeight="1" x14ac:dyDescent="0.7">
      <c r="A44" s="12"/>
      <c r="B44" s="15" t="s">
        <v>482</v>
      </c>
      <c r="C44" s="62" t="s">
        <v>483</v>
      </c>
      <c r="D44" s="62" t="s">
        <v>484</v>
      </c>
      <c r="E44" s="81" t="s">
        <v>3</v>
      </c>
      <c r="F44" s="62" t="s">
        <v>485</v>
      </c>
      <c r="G44" s="62" t="s">
        <v>486</v>
      </c>
      <c r="H44" s="107" t="s">
        <v>487</v>
      </c>
      <c r="I44" s="77" t="str">
        <f>HYPERLINK("#", "https://isikidoubou.ryukokugakuen.com/")</f>
        <v>https://isikidoubou.ryukokugakuen.com/</v>
      </c>
      <c r="J44" s="34" t="s">
        <v>15</v>
      </c>
      <c r="K44" s="35" t="s">
        <v>15</v>
      </c>
      <c r="L44" s="58" t="s">
        <v>488</v>
      </c>
    </row>
    <row r="45" spans="1:12" ht="16.5" customHeight="1" x14ac:dyDescent="0.7">
      <c r="A45" s="12"/>
      <c r="B45" s="15" t="s">
        <v>489</v>
      </c>
      <c r="C45" s="62" t="s">
        <v>490</v>
      </c>
      <c r="D45" s="62" t="s">
        <v>491</v>
      </c>
      <c r="E45" s="81" t="s">
        <v>3</v>
      </c>
      <c r="F45" s="62" t="s">
        <v>492</v>
      </c>
      <c r="G45" s="62" t="s">
        <v>493</v>
      </c>
      <c r="H45" s="107" t="s">
        <v>494</v>
      </c>
      <c r="I45" s="82" t="str">
        <f>HYPERLINK("#", "https://minami-hoiku.com/")</f>
        <v>https://minami-hoiku.com/</v>
      </c>
      <c r="J45" s="34" t="s">
        <v>15</v>
      </c>
      <c r="K45" s="35" t="s">
        <v>15</v>
      </c>
      <c r="L45" s="58" t="s">
        <v>495</v>
      </c>
    </row>
    <row r="46" spans="1:12" ht="16.5" customHeight="1" x14ac:dyDescent="0.7">
      <c r="A46" s="12"/>
      <c r="B46" s="15" t="s">
        <v>497</v>
      </c>
      <c r="C46" s="62" t="s">
        <v>498</v>
      </c>
      <c r="D46" s="62" t="s">
        <v>83</v>
      </c>
      <c r="E46" s="81" t="s">
        <v>3</v>
      </c>
      <c r="F46" s="62" t="s">
        <v>499</v>
      </c>
      <c r="G46" s="62" t="s">
        <v>500</v>
      </c>
      <c r="H46" s="108" t="s">
        <v>501</v>
      </c>
      <c r="I46" s="77" t="str">
        <f>HYPERLINK("#", "https://seikei-g.com/")</f>
        <v>https://seikei-g.com/</v>
      </c>
      <c r="J46" s="34" t="s">
        <v>15</v>
      </c>
      <c r="K46" s="35" t="s">
        <v>15</v>
      </c>
      <c r="L46" s="109"/>
    </row>
    <row r="47" spans="1:12" ht="16.5" customHeight="1" x14ac:dyDescent="0.7">
      <c r="A47" s="12"/>
      <c r="B47" s="15" t="s">
        <v>502</v>
      </c>
      <c r="C47" s="62" t="s">
        <v>503</v>
      </c>
      <c r="D47" s="62" t="s">
        <v>504</v>
      </c>
      <c r="E47" s="81" t="s">
        <v>3</v>
      </c>
      <c r="F47" s="62" t="s">
        <v>505</v>
      </c>
      <c r="G47" s="62" t="s">
        <v>506</v>
      </c>
      <c r="H47" s="108" t="s">
        <v>507</v>
      </c>
      <c r="I47" s="82" t="s">
        <v>508</v>
      </c>
      <c r="J47" s="34" t="s">
        <v>15</v>
      </c>
      <c r="K47" s="35" t="s">
        <v>15</v>
      </c>
      <c r="L47" s="110"/>
    </row>
    <row r="48" spans="1:12" ht="16.5" customHeight="1" x14ac:dyDescent="0.7">
      <c r="A48" s="12"/>
      <c r="B48" s="19" t="s">
        <v>406</v>
      </c>
      <c r="C48" s="63" t="s">
        <v>405</v>
      </c>
      <c r="D48" s="63" t="s">
        <v>404</v>
      </c>
      <c r="E48" s="62" t="s">
        <v>403</v>
      </c>
      <c r="F48" s="83" t="s">
        <v>402</v>
      </c>
      <c r="G48" s="63" t="s">
        <v>401</v>
      </c>
      <c r="H48" s="84" t="s">
        <v>400</v>
      </c>
      <c r="I48" s="85" t="str">
        <f>HYPERLINK("#", "https://kishoufukushikai.sakura.ne.jp")</f>
        <v>https://kishoufukushikai.sakura.ne.jp</v>
      </c>
      <c r="J48" s="16" t="s">
        <v>15</v>
      </c>
      <c r="K48" s="16" t="s">
        <v>15</v>
      </c>
      <c r="L48" s="42"/>
    </row>
    <row r="49" spans="1:12" ht="33" customHeight="1" x14ac:dyDescent="0.7">
      <c r="A49" s="12" t="e">
        <f>IF(#REF!="","",#REF!&amp;COUNTIF($E$6:E49,#REF!))</f>
        <v>#REF!</v>
      </c>
      <c r="B49" s="20" t="s">
        <v>263</v>
      </c>
      <c r="C49" s="64" t="s">
        <v>262</v>
      </c>
      <c r="D49" s="66" t="s">
        <v>261</v>
      </c>
      <c r="E49" s="65" t="s">
        <v>260</v>
      </c>
      <c r="F49" s="86" t="s">
        <v>259</v>
      </c>
      <c r="G49" s="66" t="s">
        <v>258</v>
      </c>
      <c r="H49" s="87" t="s">
        <v>257</v>
      </c>
      <c r="I49" s="88" t="str">
        <f>HYPERLINK("#", "www.katume.com")</f>
        <v>www.katume.com</v>
      </c>
      <c r="J49" s="21"/>
      <c r="K49" s="21" t="s">
        <v>15</v>
      </c>
      <c r="L49" s="53" t="s">
        <v>256</v>
      </c>
    </row>
    <row r="50" spans="1:12" ht="16.5" customHeight="1" x14ac:dyDescent="0.7">
      <c r="A50" s="12" t="e">
        <f>IF(#REF!="","",#REF!&amp;COUNTIF($E$6:E49,#REF!))</f>
        <v>#REF!</v>
      </c>
      <c r="B50" s="22" t="s">
        <v>285</v>
      </c>
      <c r="C50" s="63" t="s">
        <v>274</v>
      </c>
      <c r="D50" s="83" t="s">
        <v>284</v>
      </c>
      <c r="E50" s="62" t="s">
        <v>260</v>
      </c>
      <c r="F50" s="83" t="s">
        <v>283</v>
      </c>
      <c r="G50" s="63" t="s">
        <v>282</v>
      </c>
      <c r="H50" s="84" t="s">
        <v>281</v>
      </c>
      <c r="I50" s="85" t="str">
        <f>HYPERLINK("#", "http://www.suwa-kodomoen.com/")</f>
        <v>http://www.suwa-kodomoen.com/</v>
      </c>
      <c r="J50" s="16" t="s">
        <v>15</v>
      </c>
      <c r="K50" s="16"/>
      <c r="L50" s="42"/>
    </row>
    <row r="51" spans="1:12" ht="16.5" customHeight="1" x14ac:dyDescent="0.7">
      <c r="A51" s="12" t="e">
        <f>IF(#REF!="","",#REF!&amp;COUNTIF($E$6:E49,#REF!))</f>
        <v>#REF!</v>
      </c>
      <c r="B51" s="23" t="s">
        <v>280</v>
      </c>
      <c r="C51" s="65" t="s">
        <v>279</v>
      </c>
      <c r="D51" s="86" t="s">
        <v>278</v>
      </c>
      <c r="E51" s="65" t="s">
        <v>260</v>
      </c>
      <c r="F51" s="86" t="s">
        <v>277</v>
      </c>
      <c r="G51" s="66" t="s">
        <v>276</v>
      </c>
      <c r="H51" s="87" t="s">
        <v>275</v>
      </c>
      <c r="I51" s="88" t="str">
        <f>HYPERLINK("#", "http://www.sendaisuwa.com/")</f>
        <v>http://www.sendaisuwa.com/</v>
      </c>
      <c r="J51" s="21" t="s">
        <v>15</v>
      </c>
      <c r="K51" s="21"/>
      <c r="L51" s="25"/>
    </row>
    <row r="52" spans="1:12" ht="16.5" customHeight="1" x14ac:dyDescent="0.7">
      <c r="A52" s="12" t="e">
        <f>IF(#REF!="","",#REF!&amp;COUNTIF($E$6:E49,#REF!))</f>
        <v>#REF!</v>
      </c>
      <c r="B52" s="22" t="s">
        <v>480</v>
      </c>
      <c r="C52" s="63" t="s">
        <v>274</v>
      </c>
      <c r="D52" s="83" t="s">
        <v>273</v>
      </c>
      <c r="E52" s="62" t="s">
        <v>260</v>
      </c>
      <c r="F52" s="83" t="s">
        <v>272</v>
      </c>
      <c r="G52" s="63" t="s">
        <v>271</v>
      </c>
      <c r="H52" s="84" t="s">
        <v>270</v>
      </c>
      <c r="I52" s="85" t="str">
        <f>HYPERLINK("#", "http://www.sendaisuwa.com/2nd/")</f>
        <v>http://www.sendaisuwa.com/2nd/</v>
      </c>
      <c r="J52" s="16" t="s">
        <v>15</v>
      </c>
      <c r="K52" s="16"/>
      <c r="L52" s="42"/>
    </row>
    <row r="53" spans="1:12" ht="16.5" customHeight="1" x14ac:dyDescent="0.7">
      <c r="A53" s="12" t="e">
        <f>IF(#REF!="","",#REF!&amp;COUNTIF($E$6:E53,#REF!))</f>
        <v>#REF!</v>
      </c>
      <c r="B53" s="23" t="s">
        <v>269</v>
      </c>
      <c r="C53" s="66" t="s">
        <v>268</v>
      </c>
      <c r="D53" s="66" t="s">
        <v>267</v>
      </c>
      <c r="E53" s="65" t="s">
        <v>260</v>
      </c>
      <c r="F53" s="86" t="s">
        <v>266</v>
      </c>
      <c r="G53" s="86" t="s">
        <v>265</v>
      </c>
      <c r="H53" s="87" t="s">
        <v>264</v>
      </c>
      <c r="I53" s="88" t="str">
        <f>HYPERLINK("#", "http://oomura-h.com/")</f>
        <v>http://oomura-h.com/</v>
      </c>
      <c r="J53" s="21" t="s">
        <v>15</v>
      </c>
      <c r="K53" s="21" t="s">
        <v>15</v>
      </c>
      <c r="L53" s="42"/>
    </row>
    <row r="54" spans="1:12" ht="16.5" customHeight="1" x14ac:dyDescent="0.7">
      <c r="A54" s="12" t="e">
        <f>IF(#REF!="","",#REF!&amp;COUNTIF($E$6:E54,#REF!))</f>
        <v>#REF!</v>
      </c>
      <c r="B54" s="22" t="s">
        <v>291</v>
      </c>
      <c r="C54" s="63" t="s">
        <v>290</v>
      </c>
      <c r="D54" s="63" t="s">
        <v>289</v>
      </c>
      <c r="E54" s="62" t="s">
        <v>260</v>
      </c>
      <c r="F54" s="83" t="s">
        <v>288</v>
      </c>
      <c r="G54" s="63" t="s">
        <v>287</v>
      </c>
      <c r="H54" s="84" t="s">
        <v>286</v>
      </c>
      <c r="I54" s="85" t="str">
        <f>HYPERLINK("#", "https://www.takae2020.org")</f>
        <v>https://www.takae2020.org</v>
      </c>
      <c r="J54" s="16" t="s">
        <v>15</v>
      </c>
      <c r="K54" s="16" t="s">
        <v>15</v>
      </c>
      <c r="L54" s="42"/>
    </row>
    <row r="55" spans="1:12" ht="16.5" customHeight="1" x14ac:dyDescent="0.7">
      <c r="A55" s="12" t="e">
        <f>IF(#REF!="","",#REF!&amp;COUNTIF($E$6:E55,#REF!))</f>
        <v>#REF!</v>
      </c>
      <c r="B55" s="24" t="s">
        <v>399</v>
      </c>
      <c r="C55" s="66" t="s">
        <v>398</v>
      </c>
      <c r="D55" s="66" t="s">
        <v>397</v>
      </c>
      <c r="E55" s="65" t="s">
        <v>260</v>
      </c>
      <c r="F55" s="86" t="s">
        <v>396</v>
      </c>
      <c r="G55" s="66" t="s">
        <v>395</v>
      </c>
      <c r="H55" s="87" t="s">
        <v>394</v>
      </c>
      <c r="I55" s="88" t="str">
        <f>HYPERLINK("#", "https://okanokai.com/ribbon/")</f>
        <v>https://okanokai.com/ribbon/</v>
      </c>
      <c r="J55" s="21" t="s">
        <v>15</v>
      </c>
      <c r="K55" s="21" t="s">
        <v>15</v>
      </c>
      <c r="L55" s="46" t="s">
        <v>393</v>
      </c>
    </row>
    <row r="56" spans="1:12" ht="16.5" customHeight="1" x14ac:dyDescent="0.7">
      <c r="A56" s="12" t="e">
        <f>IF(#REF!="","",#REF!&amp;COUNTIF($E$6:E56,#REF!))</f>
        <v>#REF!</v>
      </c>
      <c r="B56" s="22" t="s">
        <v>339</v>
      </c>
      <c r="C56" s="63" t="s">
        <v>338</v>
      </c>
      <c r="D56" s="83" t="s">
        <v>278</v>
      </c>
      <c r="E56" s="62" t="s">
        <v>260</v>
      </c>
      <c r="F56" s="83" t="s">
        <v>337</v>
      </c>
      <c r="G56" s="63" t="s">
        <v>336</v>
      </c>
      <c r="H56" s="84" t="s">
        <v>335</v>
      </c>
      <c r="I56" s="85" t="str">
        <f>HYPERLINK("#", "https://www.mikuni1936.jp/")</f>
        <v>https://www.mikuni1936.jp/</v>
      </c>
      <c r="J56" s="16" t="s">
        <v>15</v>
      </c>
      <c r="K56" s="16" t="s">
        <v>15</v>
      </c>
      <c r="L56" s="42"/>
    </row>
    <row r="57" spans="1:12" ht="16.5" customHeight="1" x14ac:dyDescent="0.7">
      <c r="A57" s="12" t="e">
        <f>IF(#REF!="","",#REF!&amp;COUNTIF($E$6:E57,#REF!))</f>
        <v>#REF!</v>
      </c>
      <c r="B57" s="15" t="s">
        <v>298</v>
      </c>
      <c r="C57" s="62" t="s">
        <v>297</v>
      </c>
      <c r="D57" s="62" t="s">
        <v>296</v>
      </c>
      <c r="E57" s="62" t="s">
        <v>295</v>
      </c>
      <c r="F57" s="62" t="s">
        <v>294</v>
      </c>
      <c r="G57" s="62" t="s">
        <v>293</v>
      </c>
      <c r="H57" s="84" t="s">
        <v>292</v>
      </c>
      <c r="I57" s="85" t="str">
        <f>HYPERLINK("#", "https://www.s-kinder.com/")</f>
        <v>https://www.s-kinder.com/</v>
      </c>
      <c r="J57" s="16" t="s">
        <v>15</v>
      </c>
      <c r="K57" s="16" t="s">
        <v>15</v>
      </c>
      <c r="L57" s="45"/>
    </row>
    <row r="58" spans="1:12" ht="16.5" customHeight="1" x14ac:dyDescent="0.7">
      <c r="A58" s="12" t="e">
        <f>IF(#REF!="","",#REF!&amp;COUNTIF($E$6:E58,#REF!))</f>
        <v>#REF!</v>
      </c>
      <c r="B58" s="22" t="s">
        <v>414</v>
      </c>
      <c r="C58" s="63" t="s">
        <v>413</v>
      </c>
      <c r="D58" s="83" t="s">
        <v>412</v>
      </c>
      <c r="E58" s="62" t="s">
        <v>411</v>
      </c>
      <c r="F58" s="83" t="s">
        <v>410</v>
      </c>
      <c r="G58" s="83" t="s">
        <v>409</v>
      </c>
      <c r="H58" s="84" t="s">
        <v>408</v>
      </c>
      <c r="I58" s="85" t="s">
        <v>407</v>
      </c>
      <c r="J58" s="16" t="s">
        <v>15</v>
      </c>
      <c r="K58" s="16" t="s">
        <v>15</v>
      </c>
      <c r="L58" s="42"/>
    </row>
    <row r="59" spans="1:12" ht="16.5" customHeight="1" x14ac:dyDescent="0.7">
      <c r="A59" s="12" t="e">
        <f>IF(#REF!="","",#REF!&amp;COUNTIF($E$6:E58,#REF!))</f>
        <v>#REF!</v>
      </c>
      <c r="B59" s="15" t="s">
        <v>427</v>
      </c>
      <c r="C59" s="65" t="s">
        <v>426</v>
      </c>
      <c r="D59" s="86" t="s">
        <v>425</v>
      </c>
      <c r="E59" s="65" t="s">
        <v>309</v>
      </c>
      <c r="F59" s="86" t="s">
        <v>424</v>
      </c>
      <c r="G59" s="86" t="s">
        <v>423</v>
      </c>
      <c r="H59" s="87" t="s">
        <v>422</v>
      </c>
      <c r="I59" s="88" t="str">
        <f>HYPERLINK("#", "https://ohisama.taiyounokaze.jp/")</f>
        <v>https://ohisama.taiyounokaze.jp/</v>
      </c>
      <c r="J59" s="21" t="s">
        <v>15</v>
      </c>
      <c r="K59" s="21" t="s">
        <v>15</v>
      </c>
      <c r="L59" s="25"/>
    </row>
    <row r="60" spans="1:12" ht="49.5" customHeight="1" x14ac:dyDescent="0.7">
      <c r="A60" s="12" t="e">
        <f>IF(#REF!="","",#REF!&amp;COUNTIF($E$6:E60,#REF!))</f>
        <v>#REF!</v>
      </c>
      <c r="B60" s="22" t="s">
        <v>421</v>
      </c>
      <c r="C60" s="63" t="s">
        <v>420</v>
      </c>
      <c r="D60" s="63" t="s">
        <v>419</v>
      </c>
      <c r="E60" s="62" t="s">
        <v>309</v>
      </c>
      <c r="F60" s="63" t="s">
        <v>418</v>
      </c>
      <c r="G60" s="63" t="s">
        <v>417</v>
      </c>
      <c r="H60" s="84" t="s">
        <v>416</v>
      </c>
      <c r="I60" s="85" t="str">
        <f>HYPERLINK("#", "https://kenshofukushikai.com/")</f>
        <v>https://kenshofukushikai.com/</v>
      </c>
      <c r="J60" s="16" t="s">
        <v>15</v>
      </c>
      <c r="K60" s="16" t="s">
        <v>15</v>
      </c>
      <c r="L60" s="47" t="s">
        <v>415</v>
      </c>
    </row>
    <row r="61" spans="1:12" ht="16.5" customHeight="1" x14ac:dyDescent="0.7">
      <c r="A61" s="12" t="e">
        <f>IF(#REF!="","",#REF!&amp;COUNTIF($E$6:E61,#REF!))</f>
        <v>#REF!</v>
      </c>
      <c r="B61" s="24" t="s">
        <v>352</v>
      </c>
      <c r="C61" s="66" t="s">
        <v>351</v>
      </c>
      <c r="D61" s="66" t="s">
        <v>350</v>
      </c>
      <c r="E61" s="65" t="s">
        <v>309</v>
      </c>
      <c r="F61" s="66" t="s">
        <v>349</v>
      </c>
      <c r="G61" s="66" t="s">
        <v>348</v>
      </c>
      <c r="H61" s="80" t="s">
        <v>347</v>
      </c>
      <c r="I61" s="88" t="s">
        <v>346</v>
      </c>
      <c r="J61" s="21" t="s">
        <v>15</v>
      </c>
      <c r="K61" s="21" t="s">
        <v>15</v>
      </c>
      <c r="L61" s="42"/>
    </row>
    <row r="62" spans="1:12" ht="16.5" customHeight="1" x14ac:dyDescent="0.7">
      <c r="A62" s="12" t="e">
        <f>IF(#REF!="","",#REF!&amp;COUNTIF($E$6:E62,#REF!))</f>
        <v>#REF!</v>
      </c>
      <c r="B62" s="22" t="s">
        <v>312</v>
      </c>
      <c r="C62" s="63" t="s">
        <v>311</v>
      </c>
      <c r="D62" s="63" t="s">
        <v>310</v>
      </c>
      <c r="E62" s="62" t="s">
        <v>309</v>
      </c>
      <c r="F62" s="63" t="s">
        <v>308</v>
      </c>
      <c r="G62" s="63" t="s">
        <v>307</v>
      </c>
      <c r="H62" s="84" t="s">
        <v>306</v>
      </c>
      <c r="I62" s="85" t="str">
        <f>HYPERLINK("#", "https://taiyou.taiyounokaze.jp")</f>
        <v>https://taiyou.taiyounokaze.jp</v>
      </c>
      <c r="J62" s="16" t="s">
        <v>15</v>
      </c>
      <c r="K62" s="16" t="s">
        <v>15</v>
      </c>
      <c r="L62" s="42"/>
    </row>
    <row r="63" spans="1:12" ht="16.5" customHeight="1" x14ac:dyDescent="0.7">
      <c r="A63" s="12" t="e">
        <f>IF(#REF!="","",#REF!&amp;COUNTIF($E$6:E62,#REF!))</f>
        <v>#REF!</v>
      </c>
      <c r="B63" s="24" t="s">
        <v>326</v>
      </c>
      <c r="C63" s="66" t="s">
        <v>325</v>
      </c>
      <c r="D63" s="66" t="s">
        <v>324</v>
      </c>
      <c r="E63" s="65" t="s">
        <v>316</v>
      </c>
      <c r="F63" s="66" t="s">
        <v>323</v>
      </c>
      <c r="G63" s="66" t="s">
        <v>322</v>
      </c>
      <c r="H63" s="87" t="s">
        <v>321</v>
      </c>
      <c r="I63" s="88" t="str">
        <f>HYPERLINK("#", "http://midori1966.jp/tanaka")</f>
        <v>http://midori1966.jp/tanaka</v>
      </c>
      <c r="J63" s="21" t="s">
        <v>15</v>
      </c>
      <c r="K63" s="21" t="s">
        <v>15</v>
      </c>
      <c r="L63" s="25" t="s">
        <v>320</v>
      </c>
    </row>
    <row r="64" spans="1:12" ht="16.5" customHeight="1" x14ac:dyDescent="0.7">
      <c r="A64" s="12" t="e">
        <f>IF(#REF!="","",#REF!&amp;COUNTIF($E$6:E64,#REF!))</f>
        <v>#REF!</v>
      </c>
      <c r="B64" s="26" t="s">
        <v>319</v>
      </c>
      <c r="C64" s="63" t="s">
        <v>318</v>
      </c>
      <c r="D64" s="63" t="s">
        <v>317</v>
      </c>
      <c r="E64" s="62" t="s">
        <v>316</v>
      </c>
      <c r="F64" s="83" t="s">
        <v>315</v>
      </c>
      <c r="G64" s="63" t="s">
        <v>314</v>
      </c>
      <c r="H64" s="84" t="s">
        <v>313</v>
      </c>
      <c r="I64" s="77" t="str">
        <f>HYPERLINK("#", "http://midori1966.jp")</f>
        <v>http://midori1966.jp</v>
      </c>
      <c r="J64" s="16" t="s">
        <v>15</v>
      </c>
      <c r="K64" s="16" t="s">
        <v>15</v>
      </c>
      <c r="L64" s="42"/>
    </row>
    <row r="65" spans="1:12" ht="16.5" customHeight="1" x14ac:dyDescent="0.7">
      <c r="A65" s="12" t="e">
        <f>IF(#REF!="","",#REF!&amp;COUNTIF($E$6:E65,#REF!))</f>
        <v>#REF!</v>
      </c>
      <c r="B65" s="24" t="s">
        <v>378</v>
      </c>
      <c r="C65" s="66" t="s">
        <v>377</v>
      </c>
      <c r="D65" s="86" t="s">
        <v>376</v>
      </c>
      <c r="E65" s="65" t="s">
        <v>302</v>
      </c>
      <c r="F65" s="86" t="s">
        <v>375</v>
      </c>
      <c r="G65" s="86" t="s">
        <v>374</v>
      </c>
      <c r="H65" s="87" t="s">
        <v>373</v>
      </c>
      <c r="I65" s="88" t="str">
        <f>HYPERLINK("#", "https://higashihara-fuku.net")</f>
        <v>https://higashihara-fuku.net</v>
      </c>
      <c r="J65" s="21" t="s">
        <v>15</v>
      </c>
      <c r="K65" s="21" t="s">
        <v>15</v>
      </c>
      <c r="L65" s="42"/>
    </row>
    <row r="66" spans="1:12" ht="16.5" customHeight="1" x14ac:dyDescent="0.7">
      <c r="A66" s="12" t="e">
        <f>IF(#REF!="","",#REF!&amp;COUNTIF($E$6:E66,#REF!))</f>
        <v>#REF!</v>
      </c>
      <c r="B66" s="22" t="s">
        <v>345</v>
      </c>
      <c r="C66" s="63" t="s">
        <v>344</v>
      </c>
      <c r="D66" s="63" t="s">
        <v>343</v>
      </c>
      <c r="E66" s="62" t="s">
        <v>302</v>
      </c>
      <c r="F66" s="63" t="s">
        <v>342</v>
      </c>
      <c r="G66" s="63" t="s">
        <v>341</v>
      </c>
      <c r="H66" s="80" t="s">
        <v>340</v>
      </c>
      <c r="I66" s="85" t="str">
        <f>HYPERLINK("#", "https://shotoku-ho.com")</f>
        <v>https://shotoku-ho.com</v>
      </c>
      <c r="J66" s="16" t="s">
        <v>15</v>
      </c>
      <c r="K66" s="16" t="s">
        <v>15</v>
      </c>
      <c r="L66" s="42"/>
    </row>
    <row r="67" spans="1:12" ht="16.5" customHeight="1" x14ac:dyDescent="0.7">
      <c r="A67" s="12" t="e">
        <f>IF(#REF!="","",#REF!&amp;COUNTIF($E$6:E67,#REF!))</f>
        <v>#REF!</v>
      </c>
      <c r="B67" s="15" t="s">
        <v>305</v>
      </c>
      <c r="C67" s="62" t="s">
        <v>304</v>
      </c>
      <c r="D67" s="63" t="s">
        <v>303</v>
      </c>
      <c r="E67" s="62" t="s">
        <v>302</v>
      </c>
      <c r="F67" s="62" t="s">
        <v>301</v>
      </c>
      <c r="G67" s="62" t="s">
        <v>300</v>
      </c>
      <c r="H67" s="80" t="s">
        <v>299</v>
      </c>
      <c r="I67" s="85" t="str">
        <f>HYPERLINK("#", "https://nanbu-youchien.com/")</f>
        <v>https://nanbu-youchien.com/</v>
      </c>
      <c r="J67" s="16" t="s">
        <v>15</v>
      </c>
      <c r="K67" s="16" t="s">
        <v>15</v>
      </c>
      <c r="L67" s="42"/>
    </row>
    <row r="68" spans="1:12" ht="16.5" customHeight="1" x14ac:dyDescent="0.7">
      <c r="A68" s="12" t="e">
        <f>IF(#REF!="","",#REF!&amp;COUNTIF($E$6:E67,#REF!))</f>
        <v>#REF!</v>
      </c>
      <c r="B68" s="22" t="s">
        <v>372</v>
      </c>
      <c r="C68" s="63" t="s">
        <v>371</v>
      </c>
      <c r="D68" s="63" t="s">
        <v>370</v>
      </c>
      <c r="E68" s="62" t="s">
        <v>363</v>
      </c>
      <c r="F68" s="63" t="s">
        <v>369</v>
      </c>
      <c r="G68" s="63" t="s">
        <v>368</v>
      </c>
      <c r="H68" s="84" t="s">
        <v>367</v>
      </c>
      <c r="I68" s="85" t="str">
        <f>HYPERLINK("#", "https://www.instagram.com/daruma_hoikuen/")</f>
        <v>https://www.instagram.com/daruma_hoikuen/</v>
      </c>
      <c r="J68" s="16" t="s">
        <v>15</v>
      </c>
      <c r="K68" s="16" t="s">
        <v>15</v>
      </c>
      <c r="L68" s="42"/>
    </row>
    <row r="69" spans="1:12" ht="16.5" customHeight="1" x14ac:dyDescent="0.7">
      <c r="A69" s="12" t="e">
        <f>IF(#REF!="","",#REF!&amp;COUNTIF($E$6:E69,#REF!))</f>
        <v>#REF!</v>
      </c>
      <c r="B69" s="24" t="s">
        <v>366</v>
      </c>
      <c r="C69" s="66" t="s">
        <v>365</v>
      </c>
      <c r="D69" s="86" t="s">
        <v>364</v>
      </c>
      <c r="E69" s="65" t="s">
        <v>363</v>
      </c>
      <c r="F69" s="86" t="s">
        <v>362</v>
      </c>
      <c r="G69" s="66" t="s">
        <v>361</v>
      </c>
      <c r="H69" s="87" t="s">
        <v>360</v>
      </c>
      <c r="I69" s="88" t="str">
        <f>HYPERLINK("#", "http://www3.synapse.ne.jp/eifuku/eifuku/")</f>
        <v>http://www3.synapse.ne.jp/eifuku/eifuku/</v>
      </c>
      <c r="J69" s="21" t="s">
        <v>15</v>
      </c>
      <c r="K69" s="21" t="s">
        <v>15</v>
      </c>
      <c r="L69" s="25"/>
    </row>
    <row r="70" spans="1:12" ht="16.5" customHeight="1" x14ac:dyDescent="0.7">
      <c r="A70" s="12" t="e">
        <f>IF(#REF!="","",#REF!&amp;COUNTIF($E$6:E70,#REF!))</f>
        <v>#REF!</v>
      </c>
      <c r="B70" s="22" t="s">
        <v>434</v>
      </c>
      <c r="C70" s="63" t="s">
        <v>433</v>
      </c>
      <c r="D70" s="63" t="s">
        <v>432</v>
      </c>
      <c r="E70" s="62" t="s">
        <v>431</v>
      </c>
      <c r="F70" s="63" t="s">
        <v>430</v>
      </c>
      <c r="G70" s="63" t="s">
        <v>429</v>
      </c>
      <c r="H70" s="84" t="s">
        <v>428</v>
      </c>
      <c r="I70" s="85" t="str">
        <f>HYPERLINK("#", "http://annofutaba.com")</f>
        <v>http://annofutaba.com</v>
      </c>
      <c r="J70" s="16" t="s">
        <v>15</v>
      </c>
      <c r="K70" s="16" t="s">
        <v>15</v>
      </c>
      <c r="L70" s="42"/>
    </row>
    <row r="71" spans="1:12" ht="16.5" customHeight="1" x14ac:dyDescent="0.7">
      <c r="A71" s="12" t="e">
        <f>IF(#REF!="","",#REF!&amp;COUNTIF($E$6:E71,#REF!))</f>
        <v>#REF!</v>
      </c>
      <c r="B71" s="15" t="s">
        <v>441</v>
      </c>
      <c r="C71" s="62" t="s">
        <v>440</v>
      </c>
      <c r="D71" s="62" t="s">
        <v>439</v>
      </c>
      <c r="E71" s="62" t="s">
        <v>438</v>
      </c>
      <c r="F71" s="62" t="s">
        <v>437</v>
      </c>
      <c r="G71" s="62" t="s">
        <v>436</v>
      </c>
      <c r="H71" s="80" t="s">
        <v>435</v>
      </c>
      <c r="I71" s="88"/>
      <c r="J71" s="16" t="s">
        <v>15</v>
      </c>
      <c r="K71" s="16" t="s">
        <v>15</v>
      </c>
      <c r="L71" s="42"/>
    </row>
    <row r="72" spans="1:12" ht="16.5" customHeight="1" x14ac:dyDescent="0.7">
      <c r="A72" s="12" t="e">
        <f>IF(#REF!="","",#REF!&amp;COUNTIF($E$6:E72,#REF!))</f>
        <v>#REF!</v>
      </c>
      <c r="B72" s="22" t="s">
        <v>448</v>
      </c>
      <c r="C72" s="63" t="s">
        <v>447</v>
      </c>
      <c r="D72" s="63" t="s">
        <v>446</v>
      </c>
      <c r="E72" s="62" t="s">
        <v>445</v>
      </c>
      <c r="F72" s="83" t="s">
        <v>444</v>
      </c>
      <c r="G72" s="63" t="s">
        <v>443</v>
      </c>
      <c r="H72" s="84" t="s">
        <v>442</v>
      </c>
      <c r="I72" s="85" t="str">
        <f>HYPERLINK("#", "http://www.ans.co.jp/n/hikobae/")</f>
        <v>http://www.ans.co.jp/n/hikobae/</v>
      </c>
      <c r="J72" s="16" t="s">
        <v>15</v>
      </c>
      <c r="K72" s="16" t="s">
        <v>15</v>
      </c>
      <c r="L72" s="48"/>
    </row>
    <row r="73" spans="1:12" ht="16.5" customHeight="1" x14ac:dyDescent="0.7">
      <c r="A73" s="12" t="e">
        <f>IF(#REF!="","",#REF!&amp;COUNTIF($E$6:E73,#REF!))</f>
        <v>#REF!</v>
      </c>
      <c r="B73" s="24" t="s">
        <v>359</v>
      </c>
      <c r="C73" s="66" t="s">
        <v>358</v>
      </c>
      <c r="D73" s="66" t="s">
        <v>357</v>
      </c>
      <c r="E73" s="65" t="s">
        <v>356</v>
      </c>
      <c r="F73" s="86" t="s">
        <v>355</v>
      </c>
      <c r="G73" s="66" t="s">
        <v>354</v>
      </c>
      <c r="H73" s="87" t="s">
        <v>353</v>
      </c>
      <c r="I73" s="88" t="str">
        <f>HYPERLINK("#", "https://kashiwabarukodomoen.net/")</f>
        <v>https://kashiwabarukodomoen.net/</v>
      </c>
      <c r="J73" s="21" t="s">
        <v>15</v>
      </c>
      <c r="K73" s="21" t="s">
        <v>15</v>
      </c>
      <c r="L73" s="25"/>
    </row>
    <row r="74" spans="1:12" ht="16.5" customHeight="1" x14ac:dyDescent="0.7">
      <c r="A74" s="12" t="e">
        <f>IF(#REF!="","",#REF!&amp;COUNTIF($E$6:E74,#REF!))</f>
        <v>#REF!</v>
      </c>
      <c r="B74" s="22" t="s">
        <v>455</v>
      </c>
      <c r="C74" s="63" t="s">
        <v>454</v>
      </c>
      <c r="D74" s="63" t="s">
        <v>453</v>
      </c>
      <c r="E74" s="62" t="s">
        <v>382</v>
      </c>
      <c r="F74" s="63" t="s">
        <v>452</v>
      </c>
      <c r="G74" s="63" t="s">
        <v>451</v>
      </c>
      <c r="H74" s="84" t="s">
        <v>450</v>
      </c>
      <c r="I74" s="85" t="str">
        <f>HYPERLINK("#", "https://kotoku-fukushikai.com/")</f>
        <v>https://kotoku-fukushikai.com/</v>
      </c>
      <c r="J74" s="16" t="s">
        <v>449</v>
      </c>
      <c r="K74" s="16" t="s">
        <v>15</v>
      </c>
      <c r="L74" s="42"/>
    </row>
    <row r="75" spans="1:12" ht="16.5" customHeight="1" x14ac:dyDescent="0.7">
      <c r="A75" s="12" t="e">
        <f>IF(#REF!="","",#REF!&amp;COUNTIF($E$6:E75,#REF!))</f>
        <v>#REF!</v>
      </c>
      <c r="B75" s="24" t="s">
        <v>385</v>
      </c>
      <c r="C75" s="66" t="s">
        <v>384</v>
      </c>
      <c r="D75" s="86" t="s">
        <v>383</v>
      </c>
      <c r="E75" s="65" t="s">
        <v>382</v>
      </c>
      <c r="F75" s="86" t="s">
        <v>381</v>
      </c>
      <c r="G75" s="86" t="s">
        <v>380</v>
      </c>
      <c r="H75" s="87" t="s">
        <v>379</v>
      </c>
      <c r="I75" s="88" t="str">
        <f>HYPERLINK("#", "https://www.tokunoshima-town.org/")</f>
        <v>https://www.tokunoshima-town.org/</v>
      </c>
      <c r="J75" s="16" t="s">
        <v>15</v>
      </c>
      <c r="K75" s="16" t="s">
        <v>15</v>
      </c>
      <c r="L75" s="42"/>
    </row>
    <row r="76" spans="1:12" ht="16.5" customHeight="1" x14ac:dyDescent="0.7">
      <c r="A76" s="12" t="e">
        <f>IF(#REF!="","",#REF!&amp;COUNTIF($E$6:E76,#REF!))</f>
        <v>#REF!</v>
      </c>
      <c r="B76" s="19" t="s">
        <v>461</v>
      </c>
      <c r="C76" s="63" t="s">
        <v>460</v>
      </c>
      <c r="D76" s="63" t="s">
        <v>459</v>
      </c>
      <c r="E76" s="62" t="s">
        <v>458</v>
      </c>
      <c r="F76" s="83" t="s">
        <v>481</v>
      </c>
      <c r="G76" s="63" t="s">
        <v>457</v>
      </c>
      <c r="H76" s="84" t="s">
        <v>456</v>
      </c>
      <c r="I76" s="85" t="str">
        <f>HYPERLINK("#", "http://takahashi‐hoikuen.kobira02.info/")</f>
        <v>http://takahashi‐hoikuen.kobira02.info/</v>
      </c>
      <c r="J76" s="16" t="s">
        <v>15</v>
      </c>
      <c r="K76" s="16" t="s">
        <v>15</v>
      </c>
      <c r="L76" s="42"/>
    </row>
    <row r="77" spans="1:12" ht="16.5" customHeight="1" x14ac:dyDescent="0.7">
      <c r="A77" s="12" t="e">
        <f>IF(#REF!="","",#REF!&amp;COUNTIF($E$6:E77,#REF!))</f>
        <v>#REF!</v>
      </c>
      <c r="B77" s="24" t="s">
        <v>467</v>
      </c>
      <c r="C77" s="66" t="s">
        <v>262</v>
      </c>
      <c r="D77" s="86" t="s">
        <v>466</v>
      </c>
      <c r="E77" s="65" t="s">
        <v>458</v>
      </c>
      <c r="F77" s="86" t="s">
        <v>465</v>
      </c>
      <c r="G77" s="86" t="s">
        <v>464</v>
      </c>
      <c r="H77" s="87" t="s">
        <v>463</v>
      </c>
      <c r="I77" s="88" t="str">
        <f>HYPERLINK("#", "https://www.ans.co.jp/u/shinwakai/uchiyamada/")</f>
        <v>https://www.ans.co.jp/u/shinwakai/uchiyamada/</v>
      </c>
      <c r="J77" s="21" t="s">
        <v>15</v>
      </c>
      <c r="K77" s="21" t="s">
        <v>15</v>
      </c>
      <c r="L77" s="49" t="s">
        <v>462</v>
      </c>
    </row>
    <row r="78" spans="1:12" ht="16.5" customHeight="1" x14ac:dyDescent="0.7">
      <c r="A78" s="12" t="e">
        <f>IF(#REF!="","",#REF!&amp;COUNTIF($E$6:E78,#REF!))</f>
        <v>#REF!</v>
      </c>
      <c r="B78" s="22" t="s">
        <v>472</v>
      </c>
      <c r="C78" s="63" t="s">
        <v>262</v>
      </c>
      <c r="D78" s="63" t="s">
        <v>471</v>
      </c>
      <c r="E78" s="62" t="s">
        <v>458</v>
      </c>
      <c r="F78" s="89" t="s">
        <v>470</v>
      </c>
      <c r="G78" s="63" t="s">
        <v>469</v>
      </c>
      <c r="H78" s="84" t="s">
        <v>468</v>
      </c>
      <c r="I78" s="85" t="str">
        <f>HYPERLINK("#", "https://www.ans.co.jp/u/shinwakai/ata/index.html")</f>
        <v>https://www.ans.co.jp/u/shinwakai/ata/index.html</v>
      </c>
      <c r="J78" s="16" t="s">
        <v>15</v>
      </c>
      <c r="K78" s="16" t="s">
        <v>15</v>
      </c>
      <c r="L78" s="42"/>
    </row>
    <row r="79" spans="1:12" ht="16.5" customHeight="1" x14ac:dyDescent="0.7">
      <c r="A79" s="12" t="e">
        <f>IF(#REF!="","",#REF!&amp;COUNTIF($E$6:E79,#REF!))</f>
        <v>#REF!</v>
      </c>
      <c r="B79" s="15" t="s">
        <v>479</v>
      </c>
      <c r="C79" s="62" t="s">
        <v>478</v>
      </c>
      <c r="D79" s="62" t="s">
        <v>477</v>
      </c>
      <c r="E79" s="62" t="s">
        <v>476</v>
      </c>
      <c r="F79" s="62" t="s">
        <v>475</v>
      </c>
      <c r="G79" s="62" t="s">
        <v>474</v>
      </c>
      <c r="H79" s="84" t="s">
        <v>473</v>
      </c>
      <c r="I79" s="77" t="str">
        <f>HYPERLINK("#", "http://chiranchuou.ed.jp/")</f>
        <v>http://chiranchuou.ed.jp/</v>
      </c>
      <c r="J79" s="16" t="s">
        <v>15</v>
      </c>
      <c r="K79" s="16" t="s">
        <v>15</v>
      </c>
      <c r="L79" s="42"/>
    </row>
    <row r="80" spans="1:12" ht="16.5" customHeight="1" x14ac:dyDescent="0.7">
      <c r="A80" s="12" t="e">
        <f>IF(#REF!="","",#REF!&amp;COUNTIF($E$6:E80,#REF!))</f>
        <v>#REF!</v>
      </c>
      <c r="B80" s="22" t="s">
        <v>392</v>
      </c>
      <c r="C80" s="63" t="s">
        <v>391</v>
      </c>
      <c r="D80" s="63" t="s">
        <v>390</v>
      </c>
      <c r="E80" s="62" t="s">
        <v>389</v>
      </c>
      <c r="F80" s="83" t="s">
        <v>388</v>
      </c>
      <c r="G80" s="63" t="s">
        <v>387</v>
      </c>
      <c r="H80" s="80" t="s">
        <v>386</v>
      </c>
      <c r="I80" s="85" t="str">
        <f>HYPERLINK("#", "http://www.yudaho.jp")</f>
        <v>http://www.yudaho.jp</v>
      </c>
      <c r="J80" s="16" t="s">
        <v>15</v>
      </c>
      <c r="K80" s="16" t="s">
        <v>15</v>
      </c>
      <c r="L80" s="42"/>
    </row>
    <row r="81" spans="1:12" ht="16.5" customHeight="1" thickBot="1" x14ac:dyDescent="0.75">
      <c r="A81" s="12" t="e">
        <f>IF(#REF!="","",#REF!&amp;COUNTIF($E$6:E81,#REF!))</f>
        <v>#REF!</v>
      </c>
      <c r="B81" s="27" t="s">
        <v>334</v>
      </c>
      <c r="C81" s="67" t="s">
        <v>333</v>
      </c>
      <c r="D81" s="67" t="s">
        <v>332</v>
      </c>
      <c r="E81" s="90" t="s">
        <v>331</v>
      </c>
      <c r="F81" s="91" t="s">
        <v>330</v>
      </c>
      <c r="G81" s="67" t="s">
        <v>329</v>
      </c>
      <c r="H81" s="92" t="s">
        <v>328</v>
      </c>
      <c r="I81" s="93" t="str">
        <f>HYPERLINK("#", "https://www.ans.co.jp/u/seishin-kagoshima")</f>
        <v>https://www.ans.co.jp/u/seishin-kagoshima</v>
      </c>
      <c r="J81" s="28" t="s">
        <v>15</v>
      </c>
      <c r="K81" s="28" t="s">
        <v>15</v>
      </c>
      <c r="L81" s="29" t="s">
        <v>327</v>
      </c>
    </row>
    <row r="82" spans="1:12" ht="16.5" customHeight="1" x14ac:dyDescent="0.7">
      <c r="A82" s="30" t="str">
        <f>IF($B82="","",E82&amp;COUNTIF($E$6:E82,E82))</f>
        <v/>
      </c>
      <c r="B82" s="31"/>
      <c r="C82" s="68"/>
      <c r="D82" s="68"/>
      <c r="E82" s="68"/>
      <c r="F82" s="68"/>
      <c r="G82" s="68"/>
      <c r="H82" s="94"/>
      <c r="I82" s="95"/>
      <c r="J82" s="32"/>
      <c r="K82" s="33"/>
      <c r="L82" s="50"/>
    </row>
    <row r="83" spans="1:12" ht="16.5" customHeight="1" x14ac:dyDescent="0.7">
      <c r="A83" s="30" t="str">
        <f>IF($B83="","",E83&amp;COUNTIF($E$6:E83,E83))</f>
        <v/>
      </c>
      <c r="B83" s="16"/>
      <c r="C83" s="62"/>
      <c r="D83" s="62"/>
      <c r="E83" s="62"/>
      <c r="F83" s="62"/>
      <c r="G83" s="62"/>
      <c r="H83" s="77"/>
      <c r="I83" s="77"/>
      <c r="J83" s="34"/>
      <c r="K83" s="35"/>
      <c r="L83" s="51"/>
    </row>
    <row r="84" spans="1:12" ht="16.5" customHeight="1" x14ac:dyDescent="0.7">
      <c r="A84" s="30" t="str">
        <f>IF($B84="","",E84&amp;COUNTIF($E$6:E84,E84))</f>
        <v/>
      </c>
      <c r="B84" s="16"/>
      <c r="C84" s="62"/>
      <c r="D84" s="62"/>
      <c r="E84" s="62"/>
      <c r="F84" s="62"/>
      <c r="G84" s="62"/>
      <c r="H84" s="77"/>
      <c r="I84" s="77"/>
      <c r="J84" s="34"/>
      <c r="K84" s="35"/>
      <c r="L84" s="51"/>
    </row>
    <row r="85" spans="1:12" ht="16.5" customHeight="1" x14ac:dyDescent="0.7">
      <c r="A85" s="30" t="str">
        <f>IF($B85="","",E85&amp;COUNTIF($E$6:E85,E85))</f>
        <v/>
      </c>
      <c r="B85" s="16"/>
      <c r="C85" s="62"/>
      <c r="D85" s="62"/>
      <c r="E85" s="62"/>
      <c r="F85" s="62"/>
      <c r="G85" s="62"/>
      <c r="H85" s="62"/>
      <c r="I85" s="62"/>
      <c r="J85" s="34"/>
      <c r="K85" s="35"/>
      <c r="L85" s="51"/>
    </row>
    <row r="86" spans="1:12" ht="16.5" customHeight="1" x14ac:dyDescent="0.7">
      <c r="A86" s="30" t="str">
        <f>IF($B86="","",E86&amp;COUNTIF($E$6:E86,E86))</f>
        <v/>
      </c>
      <c r="B86" s="16"/>
      <c r="C86" s="62"/>
      <c r="D86" s="62"/>
      <c r="E86" s="62"/>
      <c r="F86" s="62"/>
      <c r="G86" s="62"/>
      <c r="H86" s="62"/>
      <c r="I86" s="62"/>
      <c r="J86" s="34"/>
      <c r="K86" s="35"/>
      <c r="L86" s="51"/>
    </row>
    <row r="87" spans="1:12" ht="16.5" customHeight="1" x14ac:dyDescent="0.7">
      <c r="A87" s="30" t="str">
        <f>IF($B87="","",E87&amp;COUNTIF($E$6:E87,E87))</f>
        <v/>
      </c>
      <c r="B87" s="16"/>
      <c r="C87" s="62"/>
      <c r="D87" s="62"/>
      <c r="E87" s="62"/>
      <c r="F87" s="62"/>
      <c r="G87" s="62"/>
      <c r="H87" s="62"/>
      <c r="I87" s="62"/>
      <c r="J87" s="34"/>
      <c r="K87" s="35"/>
      <c r="L87" s="51"/>
    </row>
    <row r="88" spans="1:12" ht="16.5" customHeight="1" x14ac:dyDescent="0.7">
      <c r="A88" s="30" t="str">
        <f>IF($B88="","",E88&amp;COUNTIF($E$6:E88,E88))</f>
        <v/>
      </c>
      <c r="B88" s="16"/>
      <c r="C88" s="62"/>
      <c r="D88" s="62"/>
      <c r="E88" s="62"/>
      <c r="F88" s="62"/>
      <c r="G88" s="62"/>
      <c r="H88" s="62"/>
      <c r="I88" s="62"/>
      <c r="J88" s="34"/>
      <c r="K88" s="35"/>
      <c r="L88" s="51"/>
    </row>
    <row r="89" spans="1:12" ht="16.5" customHeight="1" x14ac:dyDescent="0.7">
      <c r="A89" s="30" t="str">
        <f>IF($B89="","",E89&amp;COUNTIF($E$6:E89,E89))</f>
        <v/>
      </c>
      <c r="B89" s="16"/>
      <c r="C89" s="62"/>
      <c r="D89" s="62"/>
      <c r="E89" s="62"/>
      <c r="F89" s="62"/>
      <c r="G89" s="62"/>
      <c r="H89" s="62"/>
      <c r="I89" s="62"/>
      <c r="J89" s="34"/>
      <c r="K89" s="35"/>
      <c r="L89" s="51"/>
    </row>
    <row r="90" spans="1:12" ht="16.5" customHeight="1" x14ac:dyDescent="0.7">
      <c r="A90" s="30" t="str">
        <f>IF($B90="","",E90&amp;COUNTIF($E$6:E90,E90))</f>
        <v/>
      </c>
      <c r="B90" s="16"/>
      <c r="C90" s="62"/>
      <c r="D90" s="62"/>
      <c r="E90" s="62"/>
      <c r="F90" s="62"/>
      <c r="G90" s="62"/>
      <c r="H90" s="62"/>
      <c r="I90" s="62"/>
      <c r="J90" s="34"/>
      <c r="K90" s="35"/>
      <c r="L90" s="51"/>
    </row>
    <row r="91" spans="1:12" ht="16.5" customHeight="1" x14ac:dyDescent="0.7">
      <c r="A91" s="30" t="str">
        <f>IF($B91="","",E91&amp;COUNTIF($E$6:E91,E91))</f>
        <v/>
      </c>
      <c r="B91" s="16"/>
      <c r="C91" s="62"/>
      <c r="D91" s="62"/>
      <c r="E91" s="62"/>
      <c r="F91" s="62"/>
      <c r="G91" s="62"/>
      <c r="H91" s="62"/>
      <c r="I91" s="62"/>
      <c r="J91" s="34"/>
      <c r="K91" s="35"/>
      <c r="L91" s="51"/>
    </row>
    <row r="92" spans="1:12" ht="16.5" customHeight="1" x14ac:dyDescent="0.7">
      <c r="A92" s="30" t="str">
        <f>IF($B92="","",E92&amp;COUNTIF($E$6:E92,E92))</f>
        <v/>
      </c>
      <c r="B92" s="16"/>
      <c r="C92" s="62"/>
      <c r="D92" s="62"/>
      <c r="E92" s="62"/>
      <c r="F92" s="62"/>
      <c r="G92" s="62"/>
      <c r="H92" s="62"/>
      <c r="I92" s="62"/>
      <c r="J92" s="34"/>
      <c r="K92" s="35"/>
      <c r="L92" s="51"/>
    </row>
    <row r="93" spans="1:12" ht="16.5" customHeight="1" x14ac:dyDescent="0.7">
      <c r="A93" s="30" t="str">
        <f>IF($B93="","",E93&amp;COUNTIF($E$6:E93,E93))</f>
        <v/>
      </c>
      <c r="B93" s="16"/>
      <c r="C93" s="62"/>
      <c r="D93" s="62"/>
      <c r="E93" s="62"/>
      <c r="F93" s="62"/>
      <c r="G93" s="62"/>
      <c r="H93" s="62"/>
      <c r="I93" s="62"/>
      <c r="J93" s="34"/>
      <c r="K93" s="35"/>
      <c r="L93" s="51"/>
    </row>
    <row r="94" spans="1:12" ht="16.5" customHeight="1" x14ac:dyDescent="0.7">
      <c r="A94" s="30" t="str">
        <f>IF($B94="","",E94&amp;COUNTIF($E$6:E94,E94))</f>
        <v/>
      </c>
      <c r="B94" s="16"/>
      <c r="C94" s="62"/>
      <c r="D94" s="62"/>
      <c r="E94" s="62"/>
      <c r="F94" s="62"/>
      <c r="G94" s="62"/>
      <c r="H94" s="62"/>
      <c r="I94" s="62"/>
      <c r="J94" s="34"/>
      <c r="K94" s="35"/>
      <c r="L94" s="51"/>
    </row>
    <row r="95" spans="1:12" ht="16.5" customHeight="1" x14ac:dyDescent="0.7">
      <c r="A95" s="30" t="str">
        <f>IF($B95="","",E95&amp;COUNTIF($E$6:E95,E95))</f>
        <v/>
      </c>
      <c r="B95" s="16"/>
      <c r="C95" s="62"/>
      <c r="D95" s="62"/>
      <c r="E95" s="62"/>
      <c r="F95" s="62"/>
      <c r="G95" s="62"/>
      <c r="H95" s="62"/>
      <c r="I95" s="62"/>
      <c r="J95" s="34"/>
      <c r="K95" s="35"/>
      <c r="L95" s="51"/>
    </row>
    <row r="96" spans="1:12" ht="16.5" customHeight="1" x14ac:dyDescent="0.7">
      <c r="A96" s="30" t="str">
        <f>IF($B96="","",E96&amp;COUNTIF($E$6:E96,E96))</f>
        <v/>
      </c>
      <c r="B96" s="16"/>
      <c r="C96" s="62"/>
      <c r="D96" s="62"/>
      <c r="E96" s="62"/>
      <c r="F96" s="62"/>
      <c r="G96" s="62"/>
      <c r="H96" s="62"/>
      <c r="I96" s="62"/>
      <c r="J96" s="34"/>
      <c r="K96" s="35"/>
      <c r="L96" s="51"/>
    </row>
    <row r="97" spans="1:12" ht="16.5" customHeight="1" x14ac:dyDescent="0.7">
      <c r="A97" s="30" t="str">
        <f>IF($B97="","",E97&amp;COUNTIF($E$6:E97,E97))</f>
        <v/>
      </c>
      <c r="B97" s="16"/>
      <c r="C97" s="62"/>
      <c r="D97" s="62"/>
      <c r="E97" s="62"/>
      <c r="F97" s="62"/>
      <c r="G97" s="62"/>
      <c r="H97" s="62"/>
      <c r="I97" s="62"/>
      <c r="J97" s="34"/>
      <c r="K97" s="35"/>
      <c r="L97" s="51"/>
    </row>
    <row r="98" spans="1:12" ht="16.5" customHeight="1" x14ac:dyDescent="0.7">
      <c r="A98" s="30" t="str">
        <f>IF($B98="","",E98&amp;COUNTIF($E$6:E98,E98))</f>
        <v/>
      </c>
      <c r="B98" s="16"/>
      <c r="C98" s="62"/>
      <c r="D98" s="62"/>
      <c r="E98" s="62"/>
      <c r="F98" s="62"/>
      <c r="G98" s="62"/>
      <c r="H98" s="62"/>
      <c r="I98" s="62"/>
      <c r="J98" s="34"/>
      <c r="K98" s="35"/>
      <c r="L98" s="51"/>
    </row>
    <row r="99" spans="1:12" ht="16.5" customHeight="1" x14ac:dyDescent="0.7">
      <c r="A99" s="30" t="str">
        <f>IF($B99="","",E99&amp;COUNTIF($E$6:E99,E99))</f>
        <v/>
      </c>
      <c r="B99" s="16"/>
      <c r="C99" s="62"/>
      <c r="D99" s="62"/>
      <c r="E99" s="62"/>
      <c r="F99" s="62"/>
      <c r="G99" s="62"/>
      <c r="H99" s="62"/>
      <c r="I99" s="62"/>
      <c r="J99" s="34"/>
      <c r="K99" s="35"/>
      <c r="L99" s="51"/>
    </row>
    <row r="100" spans="1:12" ht="16.5" customHeight="1" x14ac:dyDescent="0.7">
      <c r="A100" s="30" t="str">
        <f>IF($B100="","",E100&amp;COUNTIF($E$6:E100,E100))</f>
        <v/>
      </c>
      <c r="B100" s="16"/>
      <c r="C100" s="62"/>
      <c r="D100" s="62"/>
      <c r="E100" s="62"/>
      <c r="F100" s="62"/>
      <c r="G100" s="62"/>
      <c r="H100" s="62"/>
      <c r="I100" s="62"/>
      <c r="J100" s="34"/>
      <c r="K100" s="35"/>
      <c r="L100" s="51"/>
    </row>
    <row r="101" spans="1:12" ht="16.5" customHeight="1" x14ac:dyDescent="0.7">
      <c r="A101" s="30" t="str">
        <f>IF($B101="","",E101&amp;COUNTIF($E$6:E101,E101))</f>
        <v/>
      </c>
      <c r="B101" s="16"/>
      <c r="C101" s="62"/>
      <c r="D101" s="62"/>
      <c r="E101" s="62"/>
      <c r="F101" s="62"/>
      <c r="G101" s="62"/>
      <c r="H101" s="62"/>
      <c r="I101" s="62"/>
      <c r="J101" s="34"/>
      <c r="K101" s="35"/>
      <c r="L101" s="51"/>
    </row>
    <row r="102" spans="1:12" ht="16.5" customHeight="1" x14ac:dyDescent="0.7">
      <c r="A102" s="30" t="str">
        <f>IF($B102="","",E102&amp;COUNTIF($E$6:E102,E102))</f>
        <v/>
      </c>
      <c r="B102" s="16"/>
      <c r="C102" s="62"/>
      <c r="D102" s="62"/>
      <c r="E102" s="62"/>
      <c r="F102" s="62"/>
      <c r="G102" s="62"/>
      <c r="H102" s="62"/>
      <c r="I102" s="62"/>
      <c r="J102" s="34"/>
      <c r="K102" s="35"/>
      <c r="L102" s="51"/>
    </row>
    <row r="103" spans="1:12" ht="16.5" customHeight="1" x14ac:dyDescent="0.7">
      <c r="A103" s="30" t="str">
        <f>IF($B103="","",E103&amp;COUNTIF($E$6:E103,E103))</f>
        <v/>
      </c>
      <c r="B103" s="16"/>
      <c r="C103" s="62"/>
      <c r="D103" s="62"/>
      <c r="E103" s="62"/>
      <c r="F103" s="62"/>
      <c r="G103" s="62"/>
      <c r="H103" s="62"/>
      <c r="I103" s="62"/>
      <c r="J103" s="34"/>
      <c r="K103" s="35"/>
      <c r="L103" s="51"/>
    </row>
    <row r="104" spans="1:12" ht="16.5" customHeight="1" x14ac:dyDescent="0.7">
      <c r="A104" s="30" t="str">
        <f>IF($B104="","",E104&amp;COUNTIF($E$6:E104,E104))</f>
        <v/>
      </c>
      <c r="B104" s="16"/>
      <c r="C104" s="62"/>
      <c r="D104" s="62"/>
      <c r="E104" s="62"/>
      <c r="F104" s="62"/>
      <c r="G104" s="62"/>
      <c r="H104" s="62"/>
      <c r="I104" s="62"/>
      <c r="J104" s="34"/>
      <c r="K104" s="35"/>
      <c r="L104" s="51"/>
    </row>
    <row r="105" spans="1:12" ht="16.5" customHeight="1" x14ac:dyDescent="0.7">
      <c r="A105" s="30" t="str">
        <f>IF($B105="","",E105&amp;COUNTIF($E$6:E105,E105))</f>
        <v/>
      </c>
      <c r="B105" s="16"/>
      <c r="C105" s="62"/>
      <c r="D105" s="62"/>
      <c r="E105" s="62"/>
      <c r="F105" s="62"/>
      <c r="G105" s="62"/>
      <c r="H105" s="62"/>
      <c r="I105" s="62"/>
      <c r="J105" s="34"/>
      <c r="K105" s="35"/>
      <c r="L105" s="51"/>
    </row>
    <row r="106" spans="1:12" ht="16.5" customHeight="1" x14ac:dyDescent="0.7">
      <c r="A106" s="30" t="str">
        <f>IF($B106="","",E106&amp;COUNTIF($E$6:E106,E106))</f>
        <v/>
      </c>
      <c r="B106" s="16"/>
      <c r="C106" s="62"/>
      <c r="D106" s="62"/>
      <c r="E106" s="62"/>
      <c r="F106" s="62"/>
      <c r="G106" s="62"/>
      <c r="H106" s="62"/>
      <c r="I106" s="62"/>
      <c r="J106" s="34"/>
      <c r="K106" s="35"/>
      <c r="L106" s="51"/>
    </row>
    <row r="107" spans="1:12" ht="16.5" customHeight="1" x14ac:dyDescent="0.7">
      <c r="A107" s="30" t="str">
        <f>IF($B107="","",E107&amp;COUNTIF($E$6:E107,E107))</f>
        <v/>
      </c>
      <c r="B107" s="16"/>
      <c r="C107" s="62"/>
      <c r="D107" s="62"/>
      <c r="E107" s="62"/>
      <c r="F107" s="62"/>
      <c r="G107" s="62"/>
      <c r="H107" s="62"/>
      <c r="I107" s="62"/>
      <c r="J107" s="34"/>
      <c r="K107" s="35"/>
      <c r="L107" s="51"/>
    </row>
    <row r="108" spans="1:12" ht="16.5" customHeight="1" x14ac:dyDescent="0.7">
      <c r="A108" s="30" t="str">
        <f>IF($B108="","",E108&amp;COUNTIF($E$6:E108,E108))</f>
        <v/>
      </c>
      <c r="B108" s="16"/>
      <c r="C108" s="62"/>
      <c r="D108" s="62"/>
      <c r="E108" s="62"/>
      <c r="F108" s="62"/>
      <c r="G108" s="62"/>
      <c r="H108" s="62"/>
      <c r="I108" s="62"/>
      <c r="J108" s="34"/>
      <c r="K108" s="35"/>
      <c r="L108" s="51"/>
    </row>
    <row r="109" spans="1:12" ht="16.5" customHeight="1" x14ac:dyDescent="0.7">
      <c r="A109" s="30" t="str">
        <f>IF($B109="","",E109&amp;COUNTIF($E$6:E109,E109))</f>
        <v/>
      </c>
      <c r="B109" s="16"/>
      <c r="C109" s="62"/>
      <c r="D109" s="62"/>
      <c r="E109" s="62"/>
      <c r="F109" s="62"/>
      <c r="G109" s="62"/>
      <c r="H109" s="62"/>
      <c r="I109" s="62"/>
      <c r="J109" s="34"/>
      <c r="K109" s="35"/>
      <c r="L109" s="51"/>
    </row>
    <row r="110" spans="1:12" ht="16.5" customHeight="1" x14ac:dyDescent="0.7">
      <c r="A110" s="36" t="str">
        <f>IF($B110="","",E110&amp;COUNTIF($E$6:E110,E110))</f>
        <v/>
      </c>
      <c r="B110" s="37"/>
      <c r="C110" s="69"/>
      <c r="D110" s="69"/>
      <c r="E110" s="69"/>
      <c r="F110" s="69"/>
      <c r="G110" s="69"/>
      <c r="H110" s="69"/>
      <c r="I110" s="69"/>
      <c r="J110" s="38"/>
      <c r="K110" s="39"/>
      <c r="L110" s="52"/>
    </row>
  </sheetData>
  <sortState xmlns:xlrd2="http://schemas.microsoft.com/office/spreadsheetml/2017/richdata2" ref="A6:M84">
    <sortCondition ref="E6:E84"/>
  </sortState>
  <mergeCells count="12">
    <mergeCell ref="A4:A5"/>
    <mergeCell ref="L4:L5"/>
    <mergeCell ref="D4:D5"/>
    <mergeCell ref="F4:F5"/>
    <mergeCell ref="B1:F1"/>
    <mergeCell ref="B4:B5"/>
    <mergeCell ref="E4:E5"/>
    <mergeCell ref="G4:G5"/>
    <mergeCell ref="H4:H5"/>
    <mergeCell ref="I4:I5"/>
    <mergeCell ref="J4:K4"/>
    <mergeCell ref="C4:C5"/>
  </mergeCells>
  <phoneticPr fontId="1"/>
  <conditionalFormatting sqref="B53">
    <cfRule type="expression" dxfId="23" priority="32">
      <formula>MOD(ROW(),2)=1</formula>
    </cfRule>
  </conditionalFormatting>
  <conditionalFormatting sqref="B51:C51">
    <cfRule type="expression" dxfId="22" priority="33">
      <formula>MOD(ROW(),2)=1</formula>
    </cfRule>
  </conditionalFormatting>
  <conditionalFormatting sqref="B67:C67 F67:H67">
    <cfRule type="expression" dxfId="21" priority="17">
      <formula>MOD(ROW(),2)=1</formula>
    </cfRule>
  </conditionalFormatting>
  <conditionalFormatting sqref="B57:H57">
    <cfRule type="expression" dxfId="20" priority="27">
      <formula>MOD(ROW(),2)=1</formula>
    </cfRule>
  </conditionalFormatting>
  <conditionalFormatting sqref="B71:H71 L71">
    <cfRule type="expression" dxfId="19" priority="13">
      <formula>MOD(ROW(),2)=1</formula>
    </cfRule>
  </conditionalFormatting>
  <conditionalFormatting sqref="B6:L8 C9:G9 I9:L9 B10:L31 B31:H34 J31:L35 B33:L33 B35:I35 B82:L110">
    <cfRule type="expression" dxfId="18" priority="63">
      <formula>MOD(ROW(),2)=1</formula>
    </cfRule>
  </conditionalFormatting>
  <conditionalFormatting sqref="B36:L47">
    <cfRule type="expression" dxfId="17" priority="1">
      <formula>MOD(ROW(),2)=1</formula>
    </cfRule>
  </conditionalFormatting>
  <conditionalFormatting sqref="B79:L79">
    <cfRule type="expression" dxfId="16" priority="5">
      <formula>MOD(ROW(),2)=1</formula>
    </cfRule>
  </conditionalFormatting>
  <conditionalFormatting sqref="E58:E70 J65:L70 H68:H70">
    <cfRule type="expression" dxfId="15" priority="15">
      <formula>MOD(ROW(),2)=1</formula>
    </cfRule>
  </conditionalFormatting>
  <conditionalFormatting sqref="E72:E78 H72:H78 J78:L78">
    <cfRule type="expression" dxfId="14" priority="6">
      <formula>MOD(ROW(),2)=1</formula>
    </cfRule>
  </conditionalFormatting>
  <conditionalFormatting sqref="E80:E81 H81:L81">
    <cfRule type="expression" dxfId="13" priority="3">
      <formula>MOD(ROW(),2)=1</formula>
    </cfRule>
  </conditionalFormatting>
  <conditionalFormatting sqref="H58:H63 J61:L63 H64:L64">
    <cfRule type="expression" dxfId="12" priority="21">
      <formula>MOD(ROW(),2)=1</formula>
    </cfRule>
  </conditionalFormatting>
  <conditionalFormatting sqref="H65:H66">
    <cfRule type="expression" dxfId="11" priority="19">
      <formula>MOD(ROW(),2)=1</formula>
    </cfRule>
  </conditionalFormatting>
  <conditionalFormatting sqref="H80 J80:L80">
    <cfRule type="expression" dxfId="10" priority="4">
      <formula>MOD(ROW(),2)=1</formula>
    </cfRule>
  </conditionalFormatting>
  <conditionalFormatting sqref="I32">
    <cfRule type="expression" dxfId="9" priority="37">
      <formula>MOD(ROW(),2)=1</formula>
    </cfRule>
  </conditionalFormatting>
  <conditionalFormatting sqref="I34">
    <cfRule type="expression" dxfId="8" priority="36">
      <formula>MOD(ROW(),2)=1</formula>
    </cfRule>
  </conditionalFormatting>
  <conditionalFormatting sqref="J49:K49">
    <cfRule type="expression" dxfId="7" priority="35">
      <formula>MOD(ROW(),2)=1</formula>
    </cfRule>
  </conditionalFormatting>
  <conditionalFormatting sqref="J55:K55">
    <cfRule type="expression" dxfId="6" priority="30">
      <formula>MOD(ROW(),2)=1</formula>
    </cfRule>
  </conditionalFormatting>
  <conditionalFormatting sqref="J71:K72">
    <cfRule type="expression" dxfId="5" priority="12">
      <formula>MOD(ROW(),2)=1</formula>
    </cfRule>
  </conditionalFormatting>
  <conditionalFormatting sqref="J77:K77">
    <cfRule type="expression" dxfId="4" priority="7">
      <formula>MOD(ROW(),2)=1</formula>
    </cfRule>
  </conditionalFormatting>
  <conditionalFormatting sqref="J48:L48 E48:E56 H48:H56">
    <cfRule type="expression" dxfId="3" priority="26">
      <formula>MOD(ROW(),2)=1</formula>
    </cfRule>
  </conditionalFormatting>
  <conditionalFormatting sqref="J50:L54">
    <cfRule type="expression" dxfId="2" priority="31">
      <formula>MOD(ROW(),2)=1</formula>
    </cfRule>
  </conditionalFormatting>
  <conditionalFormatting sqref="J56:L59 B59:C59 J60:K60">
    <cfRule type="expression" dxfId="1" priority="24">
      <formula>MOD(ROW(),2)=1</formula>
    </cfRule>
  </conditionalFormatting>
  <conditionalFormatting sqref="J73:L76">
    <cfRule type="expression" dxfId="0" priority="8">
      <formula>MOD(ROW(),2)=1</formula>
    </cfRule>
  </conditionalFormatting>
  <dataValidations count="2">
    <dataValidation type="list" allowBlank="1" showInputMessage="1" showErrorMessage="1" sqref="E85:E110 E82:E83 E6:E47" xr:uid="{00000000-0002-0000-0000-000000000000}">
      <formula1>#REF!</formula1>
    </dataValidation>
    <dataValidation type="list" allowBlank="1" showInputMessage="1" showErrorMessage="1" sqref="J6:K110" xr:uid="{00000000-0002-0000-0000-000001000000}">
      <formula1>"〇,×"</formula1>
    </dataValidation>
  </dataValidations>
  <hyperlinks>
    <hyperlink ref="I7" xr:uid="{00000000-0004-0000-0000-000000000000}"/>
    <hyperlink ref="I8" xr:uid="{00000000-0004-0000-0000-000001000000}"/>
    <hyperlink ref="I9" xr:uid="{00000000-0004-0000-0000-000002000000}"/>
    <hyperlink ref="I11" xr:uid="{00000000-0004-0000-0000-000003000000}"/>
    <hyperlink ref="I12" xr:uid="{00000000-0004-0000-0000-000004000000}"/>
    <hyperlink ref="I17" xr:uid="{00000000-0004-0000-0000-000005000000}"/>
    <hyperlink ref="I18" xr:uid="{00000000-0004-0000-0000-000006000000}"/>
    <hyperlink ref="I19" xr:uid="{00000000-0004-0000-0000-000007000000}"/>
    <hyperlink ref="I20" xr:uid="{00000000-0004-0000-0000-000008000000}"/>
    <hyperlink ref="I21" xr:uid="{00000000-0004-0000-0000-000009000000}"/>
    <hyperlink ref="I22" xr:uid="{00000000-0004-0000-0000-00000A000000}"/>
    <hyperlink ref="I23" xr:uid="{00000000-0004-0000-0000-00000B000000}"/>
    <hyperlink ref="I15" xr:uid="{00000000-0004-0000-0000-00000C000000}"/>
    <hyperlink ref="I24" xr:uid="{00000000-0004-0000-0000-00000D000000}"/>
    <hyperlink ref="I28" xr:uid="{00000000-0004-0000-0000-00000E000000}"/>
    <hyperlink ref="I25:I26" display="https://ksjk.jp" xr:uid="{00000000-0004-0000-0000-00000F000000}"/>
    <hyperlink ref="I27" xr:uid="{00000000-0004-0000-0000-000010000000}"/>
    <hyperlink ref="I29" xr:uid="{00000000-0004-0000-0000-000011000000}"/>
    <hyperlink ref="I30" xr:uid="{00000000-0004-0000-0000-000012000000}"/>
    <hyperlink ref="I37" xr:uid="{00000000-0004-0000-0000-000013000000}"/>
    <hyperlink ref="I38" xr:uid="{00000000-0004-0000-0000-000014000000}"/>
    <hyperlink ref="I39" xr:uid="{00000000-0004-0000-0000-000015000000}"/>
    <hyperlink ref="I41" xr:uid="{00000000-0004-0000-0000-000016000000}"/>
    <hyperlink ref="I42" xr:uid="{00000000-0004-0000-0000-000017000000}"/>
    <hyperlink ref="I43" xr:uid="{00000000-0004-0000-0000-000018000000}"/>
    <hyperlink ref="I32" xr:uid="{00000000-0004-0000-0000-000019000000}"/>
    <hyperlink ref="I33" xr:uid="{00000000-0004-0000-0000-00001A000000}"/>
    <hyperlink ref="I34" xr:uid="{00000000-0004-0000-0000-00001B000000}"/>
    <hyperlink ref="I35" xr:uid="{00000000-0004-0000-0000-00001C000000}"/>
    <hyperlink ref="I36" xr:uid="{00000000-0004-0000-0000-00001D000000}"/>
    <hyperlink ref="I49" xr:uid="{00000000-0004-0000-0000-00001E000000}"/>
    <hyperlink ref="I50" xr:uid="{00000000-0004-0000-0000-00001F000000}"/>
    <hyperlink ref="I51" xr:uid="{00000000-0004-0000-0000-000020000000}"/>
    <hyperlink ref="I52" xr:uid="{00000000-0004-0000-0000-000021000000}"/>
    <hyperlink ref="I53" xr:uid="{00000000-0004-0000-0000-000022000000}"/>
    <hyperlink ref="I54" xr:uid="{00000000-0004-0000-0000-000023000000}"/>
    <hyperlink ref="I55" xr:uid="{00000000-0004-0000-0000-000024000000}"/>
    <hyperlink ref="I56" xr:uid="{00000000-0004-0000-0000-000025000000}"/>
    <hyperlink ref="I57" xr:uid="{00000000-0004-0000-0000-000026000000}"/>
    <hyperlink ref="I48" xr:uid="{00000000-0004-0000-0000-000027000000}"/>
    <hyperlink ref="I58" display="akuneyotien.tetuosinmura@purple.plala.or.jp" xr:uid="{00000000-0004-0000-0000-000028000000}"/>
    <hyperlink ref="I59" xr:uid="{00000000-0004-0000-0000-000029000000}"/>
    <hyperlink ref="I60" xr:uid="{00000000-0004-0000-0000-00002A000000}"/>
    <hyperlink ref="I61" display="http://www17.plala.or.jp/kibougaoka/top.html" xr:uid="{00000000-0004-0000-0000-00002B000000}"/>
    <hyperlink ref="I62" xr:uid="{00000000-0004-0000-0000-00002C000000}"/>
    <hyperlink ref="I63" xr:uid="{00000000-0004-0000-0000-00002D000000}"/>
    <hyperlink ref="I65" xr:uid="{00000000-0004-0000-0000-00002E000000}"/>
    <hyperlink ref="I66" xr:uid="{00000000-0004-0000-0000-00002F000000}"/>
    <hyperlink ref="I67" xr:uid="{00000000-0004-0000-0000-000030000000}"/>
    <hyperlink ref="I69" xr:uid="{00000000-0004-0000-0000-000031000000}"/>
    <hyperlink ref="I68" xr:uid="{00000000-0004-0000-0000-000032000000}"/>
    <hyperlink ref="I70" xr:uid="{00000000-0004-0000-0000-000033000000}"/>
    <hyperlink ref="I72" xr:uid="{00000000-0004-0000-0000-000034000000}"/>
    <hyperlink ref="I73" xr:uid="{00000000-0004-0000-0000-000035000000}"/>
    <hyperlink ref="I74" xr:uid="{00000000-0004-0000-0000-000036000000}"/>
    <hyperlink ref="I75" xr:uid="{00000000-0004-0000-0000-000037000000}"/>
    <hyperlink ref="I76" xr:uid="{00000000-0004-0000-0000-000038000000}"/>
    <hyperlink ref="I77" xr:uid="{00000000-0004-0000-0000-000039000000}"/>
    <hyperlink ref="I78" xr:uid="{00000000-0004-0000-0000-00003A000000}"/>
    <hyperlink ref="I79" xr:uid="{00000000-0004-0000-0000-00003B000000}"/>
    <hyperlink ref="I80" display="http://www.yudaho.jp/" xr:uid="{00000000-0004-0000-0000-00003C000000}"/>
    <hyperlink ref="I81" xr:uid="{00000000-0004-0000-0000-00003D000000}"/>
    <hyperlink ref="I44" xr:uid="{7E8DC4C6-C02B-41F7-9221-DB452DA467E2}"/>
    <hyperlink ref="I45" xr:uid="{6B7684BE-7613-4401-809E-58AE449C26E9}"/>
    <hyperlink ref="I46" xr:uid="{92968296-F392-404C-8F51-18B0DB1E438E}"/>
  </hyperlinks>
  <printOptions horizontalCentered="1"/>
  <pageMargins left="0.19685039370078741" right="0.19685039370078741" top="0.59055118110236227" bottom="0.59055118110236227" header="0.31496062992125984" footer="0.31496062992125984"/>
  <pageSetup paperSize="8" scale="90" orientation="landscape" r:id="rId1"/>
  <headerFooter>
    <oddFooter>&amp;C&amp;P/&amp;Nページ</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'\\10.4.1.33\子ども育成係\平→前畑さん\保育士確保関係（保育士登録者）\04 かごしまの保育士緊急確保事業\R3\復職支援研修会\02　保育体験\[たのしい保育（保育体験）施設一覧表.xlsx]市町村一覧'!#REF!</xm:f>
          </x14:formula1>
          <xm:sqref>E84</xm:sqref>
        </x14:dataValidation>
        <x14:dataValidation type="list" allowBlank="1" showInputMessage="1" showErrorMessage="1" xr:uid="{00000000-0002-0000-0000-000003000000}">
          <x14:formula1>
            <xm:f>'C:\Users\naibu\Desktop\[【編集用】（別紙）「たのしい保育（保育体験）施設一覧表」 【鹿児島県保育連合会】R5.10.26時点.xlsx]市町村一覧'!#REF!</xm:f>
          </x14:formula1>
          <xm:sqref>E48:E81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受入施設一覧</vt:lpstr>
      <vt:lpstr>受入施設一覧!Print_Area</vt:lpstr>
      <vt:lpstr>受入施設一覧!Print_Titles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村山　嵩樹</cp:lastModifiedBy>
  <cp:lastPrinted>2023-11-06T02:08:15Z</cp:lastPrinted>
  <dcterms:created xsi:type="dcterms:W3CDTF">2020-07-20T07:48:50Z</dcterms:created>
  <dcterms:modified xsi:type="dcterms:W3CDTF">2023-11-07T06:57:13Z</dcterms:modified>
</cp:coreProperties>
</file>