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0.110\水整施設専用\004_迫田\浄水委員会\担当：週休2日\個人資料）水源地及び浄水施設等調査検討小委員会\③R7.（完全週休　追加）\３最終\"/>
    </mc:Choice>
  </mc:AlternateContent>
  <xr:revisionPtr revIDLastSave="0" documentId="13_ncr:1_{5BAA3ABA-6BAC-4848-B0DF-AE0DAB23F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１（建築設備）完全週休２日" sheetId="12" r:id="rId1"/>
    <sheet name="別紙２（建築設備）月単位・通期" sheetId="10" r:id="rId2"/>
    <sheet name="リスト" sheetId="11" r:id="rId3"/>
  </sheets>
  <definedNames>
    <definedName name="_xlnm.Print_Area" localSheetId="0">'別紙１（建築設備）完全週休２日'!$A$4:$CV$118</definedName>
    <definedName name="_xlnm.Print_Area" localSheetId="1">'別紙２（建築設備）月単位・通期'!$A$4:$AI$302</definedName>
    <definedName name="_xlnm.Print_Titles" localSheetId="1">'別紙２（建築設備）月単位・通期'!$4:$9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0" l="1"/>
  <c r="W7" i="10"/>
  <c r="C21" i="10"/>
  <c r="C22" i="10"/>
  <c r="AI16" i="10" l="1"/>
  <c r="AG21" i="10"/>
  <c r="AG22" i="10"/>
  <c r="P8" i="10"/>
  <c r="AD21" i="10"/>
  <c r="AD22" i="10"/>
  <c r="CT116" i="12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C12" i="12" l="1"/>
  <c r="C22" i="12"/>
  <c r="C21" i="12"/>
  <c r="D13" i="12"/>
  <c r="C14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D21" i="12" l="1"/>
  <c r="D22" i="12"/>
  <c r="E13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E22" i="12" l="1"/>
  <c r="E21" i="12"/>
  <c r="E14" i="12"/>
  <c r="F13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G13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H13" i="12"/>
  <c r="AI30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H22" i="12" l="1"/>
  <c r="H21" i="12"/>
  <c r="K20" i="12" s="1"/>
  <c r="H14" i="12"/>
  <c r="I13" i="12"/>
  <c r="D10" i="10"/>
  <c r="C10" i="10"/>
  <c r="K15" i="12" l="1"/>
  <c r="K19" i="12" s="1"/>
  <c r="I22" i="12"/>
  <c r="I21" i="12"/>
  <c r="E24" i="12"/>
  <c r="I14" i="12"/>
  <c r="I11" i="12"/>
  <c r="F10" i="10"/>
  <c r="C12" i="10"/>
  <c r="C27" i="10" s="1"/>
  <c r="C28" i="10" s="1"/>
  <c r="K17" i="12" l="1"/>
  <c r="C27" i="12"/>
  <c r="D24" i="12"/>
  <c r="C24" i="12"/>
  <c r="C25" i="12"/>
  <c r="H11" i="12"/>
  <c r="G11" i="12" s="1"/>
  <c r="F11" i="12" s="1"/>
  <c r="E11" i="12" s="1"/>
  <c r="D11" i="12" s="1"/>
  <c r="C11" i="12" s="1"/>
  <c r="K13" i="12" s="1"/>
  <c r="C13" i="10"/>
  <c r="C11" i="10"/>
  <c r="D12" i="10"/>
  <c r="D13" i="10" s="1"/>
  <c r="D14" i="10" s="1"/>
  <c r="C14" i="10" l="1"/>
  <c r="C35" i="12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38" i="10" s="1"/>
  <c r="F12" i="10"/>
  <c r="F13" i="10" s="1"/>
  <c r="F14" i="10" s="1"/>
  <c r="C42" i="10" l="1"/>
  <c r="E36" i="12"/>
  <c r="E35" i="12"/>
  <c r="F27" i="12"/>
  <c r="F25" i="12"/>
  <c r="E28" i="12"/>
  <c r="C39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H12" i="10"/>
  <c r="H13" i="10" s="1"/>
  <c r="H14" i="10" s="1"/>
  <c r="F26" i="10" l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E27" i="10"/>
  <c r="E28" i="10" s="1"/>
  <c r="G35" i="12"/>
  <c r="G36" i="12"/>
  <c r="H27" i="12"/>
  <c r="H25" i="12"/>
  <c r="G28" i="12"/>
  <c r="C55" i="10"/>
  <c r="C56" i="10" s="1"/>
  <c r="D41" i="10"/>
  <c r="D42" i="10" s="1"/>
  <c r="E40" i="10"/>
  <c r="I12" i="10"/>
  <c r="I13" i="10" s="1"/>
  <c r="I14" i="10" s="1"/>
  <c r="H28" i="12" l="1"/>
  <c r="H35" i="12"/>
  <c r="K34" i="12" s="1"/>
  <c r="H36" i="12"/>
  <c r="I27" i="12"/>
  <c r="I25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C97" i="10" l="1"/>
  <c r="C98" i="10" s="1"/>
  <c r="I49" i="12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C94" i="10" l="1"/>
  <c r="D94" i="10"/>
  <c r="C95" i="10"/>
  <c r="C64" i="12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H68" i="10"/>
  <c r="G69" i="10"/>
  <c r="G70" i="10" s="1"/>
  <c r="M54" i="10"/>
  <c r="G82" i="10"/>
  <c r="O40" i="10"/>
  <c r="N41" i="10"/>
  <c r="N42" i="10" s="1"/>
  <c r="O27" i="10"/>
  <c r="O28" i="10" s="1"/>
  <c r="S12" i="10"/>
  <c r="S13" i="10" s="1"/>
  <c r="S14" i="10" s="1"/>
  <c r="C96" i="10" l="1"/>
  <c r="C111" i="10" s="1"/>
  <c r="L55" i="10"/>
  <c r="L56" i="10" s="1"/>
  <c r="F83" i="10"/>
  <c r="F84" i="10" s="1"/>
  <c r="D56" i="12"/>
  <c r="D63" i="12"/>
  <c r="D64" i="12"/>
  <c r="E55" i="12"/>
  <c r="E53" i="12"/>
  <c r="H69" i="10"/>
  <c r="H70" i="10" s="1"/>
  <c r="I68" i="10"/>
  <c r="H82" i="10"/>
  <c r="O41" i="10"/>
  <c r="O42" i="10" s="1"/>
  <c r="P40" i="10"/>
  <c r="N54" i="10"/>
  <c r="P27" i="10"/>
  <c r="P28" i="10" s="1"/>
  <c r="T12" i="10"/>
  <c r="T13" i="10" s="1"/>
  <c r="T14" i="10" s="1"/>
  <c r="D96" i="10" l="1"/>
  <c r="E96" i="10" s="1"/>
  <c r="M55" i="10"/>
  <c r="M56" i="10" s="1"/>
  <c r="G83" i="10"/>
  <c r="G84" i="10" s="1"/>
  <c r="E56" i="12"/>
  <c r="E63" i="12"/>
  <c r="E64" i="12"/>
  <c r="F55" i="12"/>
  <c r="F53" i="12"/>
  <c r="C112" i="10"/>
  <c r="C108" i="10"/>
  <c r="D108" i="10"/>
  <c r="C109" i="10"/>
  <c r="J68" i="10"/>
  <c r="I69" i="10"/>
  <c r="I70" i="10" s="1"/>
  <c r="Q40" i="10"/>
  <c r="P41" i="10"/>
  <c r="P42" i="10" s="1"/>
  <c r="I82" i="10"/>
  <c r="O54" i="10"/>
  <c r="N55" i="10"/>
  <c r="N56" i="10" s="1"/>
  <c r="Q27" i="10"/>
  <c r="Q28" i="10" s="1"/>
  <c r="U12" i="10"/>
  <c r="U13" i="10" s="1"/>
  <c r="U14" i="10" s="1"/>
  <c r="D97" i="10" l="1"/>
  <c r="D98" i="10" s="1"/>
  <c r="H83" i="10"/>
  <c r="H84" i="10" s="1"/>
  <c r="F63" i="12"/>
  <c r="F64" i="12"/>
  <c r="G55" i="12"/>
  <c r="G53" i="12"/>
  <c r="F56" i="12"/>
  <c r="C110" i="10"/>
  <c r="F96" i="10"/>
  <c r="J69" i="10"/>
  <c r="J70" i="10" s="1"/>
  <c r="K68" i="10"/>
  <c r="O55" i="10"/>
  <c r="O56" i="10" s="1"/>
  <c r="P54" i="10"/>
  <c r="J82" i="10"/>
  <c r="Q41" i="10"/>
  <c r="Q42" i="10" s="1"/>
  <c r="R40" i="10"/>
  <c r="R27" i="10"/>
  <c r="R28" i="10" s="1"/>
  <c r="V12" i="10"/>
  <c r="V13" i="10" s="1"/>
  <c r="V14" i="10" s="1"/>
  <c r="E97" i="10" l="1"/>
  <c r="E98" i="10" s="1"/>
  <c r="I83" i="10"/>
  <c r="I84" i="10" s="1"/>
  <c r="G56" i="12"/>
  <c r="G64" i="12"/>
  <c r="G63" i="12"/>
  <c r="H55" i="12"/>
  <c r="H53" i="12"/>
  <c r="G96" i="10"/>
  <c r="D110" i="10"/>
  <c r="C125" i="10"/>
  <c r="L68" i="10"/>
  <c r="K69" i="10"/>
  <c r="K70" i="10" s="1"/>
  <c r="S40" i="10"/>
  <c r="R41" i="10"/>
  <c r="R42" i="10" s="1"/>
  <c r="P55" i="10"/>
  <c r="P56" i="10" s="1"/>
  <c r="Q54" i="10"/>
  <c r="K82" i="10"/>
  <c r="S27" i="10"/>
  <c r="S28" i="10" s="1"/>
  <c r="W12" i="10"/>
  <c r="W13" i="10" s="1"/>
  <c r="W14" i="10" s="1"/>
  <c r="F97" i="10" l="1"/>
  <c r="F98" i="10" s="1"/>
  <c r="J83" i="10"/>
  <c r="J84" i="10" s="1"/>
  <c r="H56" i="12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H96" i="10"/>
  <c r="M68" i="10"/>
  <c r="L69" i="10"/>
  <c r="L70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K83" i="10" l="1"/>
  <c r="K84" i="10" s="1"/>
  <c r="G97" i="10"/>
  <c r="G98" i="10" s="1"/>
  <c r="I64" i="12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M82" i="10"/>
  <c r="U27" i="10"/>
  <c r="U28" i="10" s="1"/>
  <c r="Y12" i="10"/>
  <c r="Y13" i="10" s="1"/>
  <c r="Y14" i="10" s="1"/>
  <c r="L83" i="10" l="1"/>
  <c r="L84" i="10" s="1"/>
  <c r="H97" i="10"/>
  <c r="H98" i="10" s="1"/>
  <c r="C78" i="12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U41" i="10"/>
  <c r="U42" i="10" s="1"/>
  <c r="V40" i="10"/>
  <c r="V27" i="10"/>
  <c r="V28" i="10" s="1"/>
  <c r="Z12" i="10"/>
  <c r="Z13" i="10" s="1"/>
  <c r="Z14" i="10" s="1"/>
  <c r="M83" i="10" l="1"/>
  <c r="M84" i="10" s="1"/>
  <c r="D70" i="12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E70" i="12" l="1"/>
  <c r="E78" i="12"/>
  <c r="E77" i="12"/>
  <c r="C138" i="10"/>
  <c r="D138" i="10" s="1"/>
  <c r="E138" i="10" s="1"/>
  <c r="F67" i="12"/>
  <c r="F69" i="12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C153" i="10" l="1"/>
  <c r="C150" i="10" s="1"/>
  <c r="D139" i="10"/>
  <c r="D140" i="10" s="1"/>
  <c r="F77" i="12"/>
  <c r="F78" i="12"/>
  <c r="F70" i="12"/>
  <c r="G69" i="12"/>
  <c r="G67" i="12"/>
  <c r="C151" i="10"/>
  <c r="C154" i="10"/>
  <c r="D150" i="10"/>
  <c r="C152" i="10" s="1"/>
  <c r="C167" i="10" s="1"/>
  <c r="C168" i="10" s="1"/>
  <c r="H124" i="10"/>
  <c r="G125" i="10"/>
  <c r="G126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E139" i="10" l="1"/>
  <c r="E140" i="10" s="1"/>
  <c r="G70" i="12"/>
  <c r="G77" i="12"/>
  <c r="G78" i="12"/>
  <c r="D152" i="10"/>
  <c r="H69" i="12"/>
  <c r="H67" i="12"/>
  <c r="C164" i="10"/>
  <c r="I124" i="10"/>
  <c r="H125" i="10"/>
  <c r="H126" i="10" s="1"/>
  <c r="D164" i="10"/>
  <c r="C165" i="10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F139" i="10" l="1"/>
  <c r="F140" i="10" s="1"/>
  <c r="H70" i="12"/>
  <c r="H77" i="12"/>
  <c r="K76" i="12" s="1"/>
  <c r="H78" i="12"/>
  <c r="E152" i="10"/>
  <c r="D153" i="10"/>
  <c r="D154" i="10" s="1"/>
  <c r="I69" i="12"/>
  <c r="I67" i="12"/>
  <c r="C166" i="10"/>
  <c r="C181" i="10" s="1"/>
  <c r="C182" i="10" s="1"/>
  <c r="J124" i="10"/>
  <c r="I125" i="10"/>
  <c r="I126" i="10" s="1"/>
  <c r="H138" i="10"/>
  <c r="O96" i="10"/>
  <c r="N97" i="10"/>
  <c r="N98" i="10" s="1"/>
  <c r="K111" i="10"/>
  <c r="K112" i="10" s="1"/>
  <c r="L110" i="10"/>
  <c r="T68" i="10"/>
  <c r="S69" i="10"/>
  <c r="S70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G139" i="10" l="1"/>
  <c r="G140" i="10" s="1"/>
  <c r="D166" i="10"/>
  <c r="E166" i="10" s="1"/>
  <c r="I78" i="12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H139" i="10" l="1"/>
  <c r="H140" i="10" s="1"/>
  <c r="AF13" i="10"/>
  <c r="AF14" i="10" s="1"/>
  <c r="AG12" i="10"/>
  <c r="D167" i="10"/>
  <c r="D168" i="10" s="1"/>
  <c r="C92" i="12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3" i="10"/>
  <c r="AI15" i="10" s="1"/>
  <c r="I139" i="10" l="1"/>
  <c r="I140" i="10" s="1"/>
  <c r="E167" i="10"/>
  <c r="E168" i="10" s="1"/>
  <c r="AI19" i="10"/>
  <c r="AI17" i="10"/>
  <c r="AG14" i="10"/>
  <c r="AI13" i="10" s="1"/>
  <c r="D84" i="12"/>
  <c r="D92" i="12"/>
  <c r="D91" i="12"/>
  <c r="H152" i="10"/>
  <c r="G153" i="10"/>
  <c r="G154" i="10" s="1"/>
  <c r="E83" i="12"/>
  <c r="E81" i="12"/>
  <c r="L125" i="10"/>
  <c r="L126" i="10" s="1"/>
  <c r="M124" i="10"/>
  <c r="K138" i="10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J139" i="10" l="1"/>
  <c r="J140" i="10" s="1"/>
  <c r="AI20" i="10"/>
  <c r="E84" i="12"/>
  <c r="E92" i="12"/>
  <c r="E91" i="12"/>
  <c r="H153" i="10"/>
  <c r="H154" i="10" s="1"/>
  <c r="I152" i="10"/>
  <c r="F83" i="12"/>
  <c r="F81" i="12"/>
  <c r="M125" i="10"/>
  <c r="M126" i="10" s="1"/>
  <c r="N124" i="10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K139" i="10" l="1"/>
  <c r="K140" i="10" s="1"/>
  <c r="F91" i="12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G84" i="12" l="1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AG41" i="10" l="1"/>
  <c r="AG42" i="10" s="1"/>
  <c r="H91" i="12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AD111" i="10"/>
  <c r="AD112" i="10" s="1"/>
  <c r="AE110" i="10"/>
  <c r="AG97" i="10"/>
  <c r="AG98" i="10" s="1"/>
  <c r="AF98" i="10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AI97" i="10" l="1"/>
  <c r="D276" i="10"/>
  <c r="G112" i="12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AB138" i="10"/>
  <c r="AA139" i="10"/>
  <c r="AA140" i="10" s="1"/>
  <c r="AI99" i="10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C278" i="10" l="1"/>
  <c r="D278" i="10" s="1"/>
  <c r="E278" i="10" s="1"/>
  <c r="F278" i="10" s="1"/>
  <c r="AI103" i="10"/>
  <c r="AI104" i="10" s="1"/>
  <c r="AJ104" i="10" s="1"/>
  <c r="H112" i="12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S195" i="10"/>
  <c r="S196" i="10" s="1"/>
  <c r="T194" i="10"/>
  <c r="W180" i="10"/>
  <c r="V181" i="10"/>
  <c r="V182" i="10" s="1"/>
  <c r="X167" i="10"/>
  <c r="X168" i="10" s="1"/>
  <c r="Y166" i="10"/>
  <c r="C293" i="10" l="1"/>
  <c r="C294" i="10" s="1"/>
  <c r="I119" i="12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C291" i="10"/>
  <c r="D290" i="10"/>
  <c r="C290" i="10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C292" i="10" l="1"/>
  <c r="D292" i="10" s="1"/>
  <c r="E292" i="10" s="1"/>
  <c r="F292" i="10" s="1"/>
  <c r="O21" i="12"/>
  <c r="O22" i="12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E293" i="10" l="1"/>
  <c r="E294" i="10" s="1"/>
  <c r="D293" i="10"/>
  <c r="D294" i="10" s="1"/>
  <c r="P14" i="12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Q14" i="12" l="1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R14" i="12" l="1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S14" i="12" l="1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T14" i="12" l="1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U22" i="12" l="1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O36" i="12" l="1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P28" i="12" l="1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Q35" i="12" l="1"/>
  <c r="Q36" i="12"/>
  <c r="R25" i="12"/>
  <c r="R27" i="12"/>
  <c r="Q28" i="12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R28" i="12" l="1"/>
  <c r="R35" i="12"/>
  <c r="R36" i="12"/>
  <c r="S27" i="12"/>
  <c r="S25" i="12"/>
  <c r="AC208" i="10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S36" i="12" l="1"/>
  <c r="S35" i="12"/>
  <c r="T25" i="12"/>
  <c r="T27" i="12"/>
  <c r="S28" i="12"/>
  <c r="X237" i="10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T28" i="12" l="1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U35" i="12" l="1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O49" i="12" l="1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P42" i="12" l="1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Q42" i="12" l="1"/>
  <c r="Q49" i="12"/>
  <c r="Q50" i="12"/>
  <c r="R39" i="12"/>
  <c r="R41" i="12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U6" i="10" s="1"/>
  <c r="U7" i="10" l="1"/>
  <c r="Y6" i="10"/>
  <c r="R49" i="12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S42" i="12" l="1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T42" i="12" l="1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U49" i="12" l="1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O63" i="12" l="1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P56" i="12" l="1"/>
  <c r="P63" i="12"/>
  <c r="P64" i="12"/>
  <c r="Q53" i="12"/>
  <c r="Q55" i="12"/>
  <c r="AG251" i="10"/>
  <c r="AG252" i="10" s="1"/>
  <c r="AI251" i="10" s="1"/>
  <c r="AI241" i="10"/>
  <c r="AJ240" i="10" s="1"/>
  <c r="AI243" i="10"/>
  <c r="AI244" i="10" s="1"/>
  <c r="AJ244" i="10" s="1"/>
  <c r="AB292" i="10"/>
  <c r="AA293" i="10"/>
  <c r="AA294" i="10" s="1"/>
  <c r="AE265" i="10"/>
  <c r="AE266" i="10" s="1"/>
  <c r="AF264" i="10"/>
  <c r="AC279" i="10"/>
  <c r="AC280" i="10" s="1"/>
  <c r="AD278" i="10"/>
  <c r="Q56" i="12" l="1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R64" i="12" l="1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S56" i="12" l="1"/>
  <c r="S63" i="12"/>
  <c r="S64" i="12"/>
  <c r="T53" i="12"/>
  <c r="T55" i="12"/>
  <c r="AI265" i="10"/>
  <c r="AI267" i="10"/>
  <c r="AE292" i="10"/>
  <c r="AD293" i="10"/>
  <c r="AD294" i="10" s="1"/>
  <c r="AF279" i="10"/>
  <c r="AF280" i="10" s="1"/>
  <c r="AG278" i="10"/>
  <c r="T56" i="12" l="1"/>
  <c r="T64" i="12"/>
  <c r="T63" i="12"/>
  <c r="W62" i="12" s="1"/>
  <c r="U55" i="12"/>
  <c r="U53" i="12"/>
  <c r="AG279" i="10"/>
  <c r="AG280" i="10" s="1"/>
  <c r="AE293" i="10"/>
  <c r="AE294" i="10" s="1"/>
  <c r="AF292" i="10"/>
  <c r="AI271" i="10"/>
  <c r="AI272" i="10" s="1"/>
  <c r="AJ272" i="10" s="1"/>
  <c r="AI269" i="10"/>
  <c r="AJ268" i="10" s="1"/>
  <c r="U63" i="12" l="1"/>
  <c r="U64" i="12"/>
  <c r="O66" i="12"/>
  <c r="O69" i="12"/>
  <c r="O67" i="12"/>
  <c r="P66" i="12"/>
  <c r="Q66" i="12"/>
  <c r="U56" i="12"/>
  <c r="W55" i="12" s="1"/>
  <c r="W57" i="12"/>
  <c r="AF293" i="10"/>
  <c r="AF294" i="10" s="1"/>
  <c r="AG292" i="10"/>
  <c r="AI279" i="10"/>
  <c r="AI281" i="10"/>
  <c r="O77" i="12" l="1"/>
  <c r="O78" i="12"/>
  <c r="W61" i="12"/>
  <c r="W59" i="12"/>
  <c r="O70" i="12"/>
  <c r="P69" i="12"/>
  <c r="P67" i="12"/>
  <c r="R66" i="12"/>
  <c r="O68" i="12"/>
  <c r="AG293" i="10"/>
  <c r="AG294" i="10" s="1"/>
  <c r="AI285" i="10"/>
  <c r="AI286" i="10" s="1"/>
  <c r="AJ286" i="10" s="1"/>
  <c r="AI283" i="10"/>
  <c r="AJ282" i="10" s="1"/>
  <c r="AI293" i="10"/>
  <c r="P70" i="12" l="1"/>
  <c r="P78" i="12"/>
  <c r="P77" i="12"/>
  <c r="Q69" i="12"/>
  <c r="Q67" i="12"/>
  <c r="AI295" i="10"/>
  <c r="AI297" i="10" s="1"/>
  <c r="AJ296" i="10" s="1"/>
  <c r="Q70" i="12" l="1"/>
  <c r="Q77" i="12"/>
  <c r="Q78" i="12"/>
  <c r="R67" i="12"/>
  <c r="R69" i="12"/>
  <c r="AI299" i="10"/>
  <c r="AI300" i="10" s="1"/>
  <c r="AJ300" i="10" l="1"/>
  <c r="AG7" i="10"/>
  <c r="R78" i="12"/>
  <c r="R77" i="12"/>
  <c r="R70" i="12"/>
  <c r="S69" i="12"/>
  <c r="S67" i="12"/>
  <c r="S70" i="12" l="1"/>
  <c r="S77" i="12"/>
  <c r="S78" i="12"/>
  <c r="T67" i="12"/>
  <c r="T69" i="12"/>
  <c r="T70" i="12" l="1"/>
  <c r="T78" i="12"/>
  <c r="T77" i="12"/>
  <c r="W76" i="12" s="1"/>
  <c r="U69" i="12"/>
  <c r="U67" i="12"/>
  <c r="AJ16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Y7" i="10"/>
  <c r="O91" i="12" l="1"/>
  <c r="O92" i="12"/>
  <c r="P83" i="12"/>
  <c r="P81" i="12"/>
  <c r="W75" i="12"/>
  <c r="W73" i="12"/>
  <c r="O84" i="12"/>
  <c r="O82" i="12"/>
  <c r="R80" i="12"/>
  <c r="AI34" i="10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T25" i="12"/>
  <c r="AS28" i="12"/>
  <c r="AV29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F39" i="12"/>
  <c r="CE42" i="12"/>
  <c r="CH43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F53" i="12"/>
  <c r="CE56" i="12"/>
  <c r="CH57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H71" i="12" s="1"/>
  <c r="CF67" i="12"/>
  <c r="CE70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F109" i="12"/>
  <c r="CE112" i="12"/>
  <c r="CH113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T57" i="12" s="1"/>
  <c r="CR53" i="12"/>
  <c r="CQ56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T99" i="12" s="1"/>
  <c r="CR95" i="12"/>
  <c r="CQ98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T113" i="12" s="1"/>
  <c r="CR109" i="12"/>
  <c r="CQ112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<sst xmlns="http://schemas.openxmlformats.org/spreadsheetml/2006/main" count="1435" uniqueCount="76">
  <si>
    <t>休日取得計画表（建築・設備工事）【完全週休２日】</t>
    <rPh sb="0" eb="2">
      <t>キュウジツ</t>
    </rPh>
    <rPh sb="2" eb="4">
      <t>シュトク</t>
    </rPh>
    <rPh sb="4" eb="6">
      <t>ケイカク</t>
    </rPh>
    <rPh sb="6" eb="7">
      <t>ヒョウ</t>
    </rPh>
    <rPh sb="13" eb="15">
      <t>コウジ</t>
    </rPh>
    <rPh sb="17" eb="19">
      <t>カンゼン</t>
    </rPh>
    <rPh sb="19" eb="21">
      <t>シュウキュウ</t>
    </rPh>
    <rPh sb="22" eb="23">
      <t>ニチ</t>
    </rPh>
    <phoneticPr fontId="2"/>
  </si>
  <si>
    <t>休日取得計画表（建築設備工事）【完全週休２日】</t>
    <rPh sb="12" eb="14">
      <t>コウジ</t>
    </rPh>
    <rPh sb="16" eb="18">
      <t>カンゼン</t>
    </rPh>
    <rPh sb="18" eb="20">
      <t>シュウキュウ</t>
    </rPh>
    <rPh sb="21" eb="22">
      <t>ニチ</t>
    </rPh>
    <phoneticPr fontId="2"/>
  </si>
  <si>
    <t>工事名</t>
    <rPh sb="0" eb="3">
      <t>コウジメイ</t>
    </rPh>
    <phoneticPr fontId="2"/>
  </si>
  <si>
    <t>：</t>
    <phoneticPr fontId="2"/>
  </si>
  <si>
    <t>○○工事</t>
    <rPh sb="2" eb="4">
      <t>コウジ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</si>
  <si>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</si>
  <si>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</si>
  <si>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工事期間</t>
    <rPh sb="0" eb="2">
      <t>コウジ</t>
    </rPh>
    <rPh sb="2" eb="4">
      <t>キカン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</si>
  <si>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</si>
  <si>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</si>
  <si>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土日祝日数</t>
    <rPh sb="0" eb="2">
      <t>ドニチ</t>
    </rPh>
    <rPh sb="2" eb="4">
      <t>シュクジツ</t>
    </rPh>
    <rPh sb="4" eb="5">
      <t>スウ</t>
    </rPh>
    <phoneticPr fontId="2"/>
  </si>
  <si>
    <t>曜日</t>
    <rPh sb="0" eb="2">
      <t>ヨウビ</t>
    </rPh>
    <phoneticPr fontId="2"/>
  </si>
  <si>
    <t>休暇等</t>
    <rPh sb="0" eb="2">
      <t>キュウカ</t>
    </rPh>
    <rPh sb="2" eb="3">
      <t>トウ</t>
    </rPh>
    <phoneticPr fontId="2"/>
  </si>
  <si>
    <t>行事</t>
    <rPh sb="0" eb="2">
      <t>ギョウジ</t>
    </rPh>
    <phoneticPr fontId="2"/>
  </si>
  <si>
    <t>対象期間</t>
    <rPh sb="0" eb="2">
      <t>タイショウ</t>
    </rPh>
    <rPh sb="2" eb="4">
      <t>キカン</t>
    </rPh>
    <phoneticPr fontId="2"/>
  </si>
  <si>
    <t>計画日数</t>
    <rPh sb="0" eb="2">
      <t>ケイカク</t>
    </rPh>
    <rPh sb="2" eb="4">
      <t>ニッスウ</t>
    </rPh>
    <phoneticPr fontId="2"/>
  </si>
  <si>
    <t>計画率</t>
    <rPh sb="0" eb="2">
      <t>ケイカク</t>
    </rPh>
    <rPh sb="2" eb="3">
      <t>リツ</t>
    </rPh>
    <phoneticPr fontId="2"/>
  </si>
  <si>
    <t>休暇等</t>
    <rPh sb="0" eb="2">
      <t>キュウカ</t>
    </rPh>
    <rPh sb="2" eb="3">
      <t>ナド</t>
    </rPh>
    <phoneticPr fontId="2"/>
  </si>
  <si>
    <t>　</t>
  </si>
  <si>
    <t>閉所日数</t>
    <rPh sb="0" eb="2">
      <t>ヘイショ</t>
    </rPh>
    <rPh sb="2" eb="4">
      <t>ニッスウ</t>
    </rPh>
    <phoneticPr fontId="2"/>
  </si>
  <si>
    <t>計画</t>
    <rPh sb="0" eb="2">
      <t>ケイカク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</si>
  <si>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</si>
  <si>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実績</t>
    <rPh sb="0" eb="2">
      <t>ジッセキ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</si>
  <si>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</si>
  <si>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休日取得計画表（建築・設備工事）【月単位・通期】</t>
    <rPh sb="0" eb="2">
      <t>キュウジツ</t>
    </rPh>
    <rPh sb="2" eb="4">
      <t>シュトク</t>
    </rPh>
    <rPh sb="4" eb="6">
      <t>ケイカク</t>
    </rPh>
    <rPh sb="6" eb="7">
      <t>ヒョウ</t>
    </rPh>
    <rPh sb="13" eb="15">
      <t>コウジ</t>
    </rPh>
    <rPh sb="17" eb="20">
      <t>ツキタンイ</t>
    </rPh>
    <rPh sb="21" eb="23">
      <t>ツウキ</t>
    </rPh>
    <phoneticPr fontId="2"/>
  </si>
  <si>
    <t>閉所率</t>
    <rPh sb="0" eb="2">
      <t>ヘイショ</t>
    </rPh>
    <rPh sb="2" eb="3">
      <t>リツ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</si>
  <si>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</si>
  <si>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</si>
  <si>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土日数</t>
    <rPh sb="0" eb="2">
      <t>ドニチ</t>
    </rPh>
    <rPh sb="2" eb="3">
      <t>スウ</t>
    </rPh>
    <phoneticPr fontId="2"/>
  </si>
  <si>
    <t>月単位達成</t>
    <rPh sb="0" eb="3">
      <t>ツキタンイ</t>
    </rPh>
    <rPh sb="3" eb="5">
      <t>タッセイ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</si>
  <si>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</si>
  <si>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</si>
  <si>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</si>
  <si>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</si>
  <si>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</si>
  <si>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通常実績</t>
    <rPh sb="0" eb="2">
      <t>ツウジョウ</t>
    </rPh>
    <rPh sb="2" eb="4">
      <t>ジッセキ</t>
    </rPh>
    <phoneticPr fontId="2"/>
  </si>
  <si>
    <t>祝日</t>
    <rPh sb="0" eb="2">
      <t>シュクジツ</t>
    </rPh>
    <phoneticPr fontId="2"/>
  </si>
  <si>
    <t>名称</t>
    <rPh sb="0" eb="2">
      <t>メイショウ</t>
    </rPh>
    <phoneticPr fontId="2"/>
  </si>
  <si>
    <t>リスト</t>
    <phoneticPr fontId="2"/>
  </si>
  <si>
    <t>元日</t>
  </si>
  <si>
    <t>－</t>
    <phoneticPr fontId="2"/>
  </si>
  <si>
    <t>休</t>
    <rPh sb="0" eb="1">
      <t>ヤス</t>
    </rPh>
    <phoneticPr fontId="2"/>
  </si>
  <si>
    <t>成人の日</t>
  </si>
  <si>
    <t>雨休</t>
    <rPh sb="0" eb="1">
      <t>ウ</t>
    </rPh>
    <rPh sb="1" eb="2">
      <t>キュウ</t>
    </rPh>
    <phoneticPr fontId="2"/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</si>
  <si>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</si>
  <si>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</si>
  <si>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</si>
  <si>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</si>
  <si>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</si>
  <si>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</si>
  <si>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</si>
  <si>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</si>
  <si>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</si>
  <si>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</si>
  <si>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</si>
  <si>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</si>
  <si>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</si>
  <si>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</si>
  <si>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</si>
  <si>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</si>
  <si>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</si>
  <si>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</si>
  <si>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</si>
  <si>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</si>
  <si>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</si>
  <si>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</si>
  <si>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</si>
  <si>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</si>
  <si>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</si>
  <si>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</si>
  <si>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</si>
  <si>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</si>
  <si>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秋分の日</t>
    <phoneticPr fontId="2"/>
  </si>
  <si>
    <t>スポーツの日</t>
    <phoneticPr fontId="2"/>
  </si>
  <si>
    <t>文化の日</t>
    <phoneticPr fontId="2"/>
  </si>
  <si>
    <t>勤労感謝の日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</si>
</sst>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0" xfId="0" applyNumberFormat="1" applyFont="1">
      <alignment vertical="center"/>
    </xf>
    <xf numFmtId="1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7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55" fontId="4" fillId="0" borderId="9" xfId="0" applyNumberFormat="1" applyFont="1" applyBorder="1" applyAlignment="1">
      <alignment horizontal="center" vertical="center"/>
    </xf>
    <xf numFmtId="55" fontId="4" fillId="0" borderId="10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/>
    </xf>
    <xf numFmtId="0" fontId="7" fillId="0" borderId="48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>
      <alignment horizontal="center" vertical="center"/>
    </xf>
    <xf numFmtId="55" fontId="4" fillId="0" borderId="4" xfId="0" applyNumberFormat="1" applyFont="1" applyBorder="1" applyAlignment="1">
      <alignment horizontal="center" vertical="center"/>
    </xf>
    <xf numFmtId="55" fontId="4" fillId="0" borderId="20" xfId="0" applyNumberFormat="1" applyFont="1" applyBorder="1" applyAlignment="1">
      <alignment horizontal="center" vertical="center"/>
    </xf>
    <xf numFmtId="178" fontId="4" fillId="0" borderId="48" xfId="0" applyNumberFormat="1" applyFont="1" applyBorder="1" applyAlignment="1">
      <alignment horizontal="center" vertical="center" shrinkToFit="1"/>
    </xf>
    <xf numFmtId="177" fontId="4" fillId="0" borderId="11" xfId="1" applyNumberFormat="1" applyFont="1" applyFill="1" applyBorder="1" applyAlignment="1" applyProtection="1">
      <alignment horizontal="center"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Border="1">
      <alignment vertical="center"/>
    </xf>
    <xf numFmtId="0" fontId="4" fillId="0" borderId="28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vertical="center" shrinkToFit="1"/>
    </xf>
    <xf numFmtId="182" fontId="4" fillId="0" borderId="0" xfId="0" applyNumberFormat="1" applyFont="1" applyAlignment="1">
      <alignment horizontal="center" vertical="center" shrinkToFit="1"/>
    </xf>
    <xf numFmtId="182" fontId="4" fillId="0" borderId="0" xfId="0" applyNumberFormat="1" applyFont="1" applyAlignment="1">
      <alignment vertical="center" shrinkToFit="1"/>
    </xf>
    <xf numFmtId="178" fontId="4" fillId="0" borderId="11" xfId="0" applyNumberFormat="1" applyFont="1" applyBorder="1" applyAlignment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10" fillId="0" borderId="18" xfId="0" applyFont="1" applyBorder="1">
      <alignment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55" fontId="9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7" xfId="0" applyNumberFormat="1" applyFont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left" vertical="center"/>
    </xf>
    <xf numFmtId="179" fontId="7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80" fontId="7" fillId="0" borderId="0" xfId="0" applyNumberFormat="1" applyFont="1" applyAlignment="1">
      <alignment horizontal="left" vertical="center"/>
    </xf>
    <xf numFmtId="55" fontId="9" fillId="0" borderId="12" xfId="0" applyNumberFormat="1" applyFont="1" applyBorder="1" applyAlignment="1">
      <alignment horizontal="center" vertical="center"/>
    </xf>
    <xf numFmtId="55" fontId="9" fillId="0" borderId="50" xfId="0" applyNumberFormat="1" applyFont="1" applyBorder="1" applyAlignment="1">
      <alignment horizontal="center" vertical="center"/>
    </xf>
    <xf numFmtId="55" fontId="9" fillId="0" borderId="13" xfId="0" applyNumberFormat="1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9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tabSelected="1" view="pageBreakPreview" topLeftCell="A59" zoomScale="85" zoomScaleNormal="55" zoomScaleSheetLayoutView="85" workbookViewId="0">
      <selection activeCell="G7" sqref="G7:J7"/>
    </sheetView>
  </sheetViews>
  <sheetFormatPr defaultColWidth="9" defaultRowHeight="13.5" outlineLevelRow="1" outlineLevelCol="1"/>
  <cols>
    <col min="1" max="1" width="3.5703125" style="9" customWidth="1"/>
    <col min="2" max="2" width="7.140625" style="7" bestFit="1" customWidth="1"/>
    <col min="3" max="9" width="3.7109375" style="7" customWidth="1"/>
    <col min="10" max="10" width="13.42578125" style="7" customWidth="1"/>
    <col min="11" max="11" width="6.5703125" style="7" customWidth="1"/>
    <col min="12" max="12" width="6.5703125" style="7" hidden="1" customWidth="1" outlineLevel="1"/>
    <col min="13" max="13" width="13.42578125" style="7" customWidth="1" collapsed="1"/>
    <col min="14" max="14" width="7" style="7" customWidth="1"/>
    <col min="15" max="21" width="3.7109375" style="7" customWidth="1"/>
    <col min="22" max="22" width="13.42578125" style="7" customWidth="1"/>
    <col min="23" max="23" width="6.5703125" style="7" customWidth="1"/>
    <col min="24" max="24" width="6.5703125" style="7" hidden="1" customWidth="1" outlineLevel="1"/>
    <col min="25" max="25" width="3.5703125" style="9" customWidth="1" collapsed="1"/>
    <col min="26" max="26" width="3.5703125" style="9" customWidth="1"/>
    <col min="27" max="27" width="7.140625" style="7" bestFit="1" customWidth="1"/>
    <col min="28" max="34" width="3.7109375" style="7" customWidth="1"/>
    <col min="35" max="35" width="13.42578125" style="7" customWidth="1"/>
    <col min="36" max="36" width="6.5703125" style="7" customWidth="1"/>
    <col min="37" max="37" width="6.5703125" style="7" hidden="1" customWidth="1" outlineLevel="1"/>
    <col min="38" max="38" width="13.42578125" style="7" customWidth="1" collapsed="1"/>
    <col min="39" max="39" width="7" style="7" customWidth="1"/>
    <col min="40" max="46" width="3.7109375" style="7" customWidth="1"/>
    <col min="47" max="47" width="13.42578125" style="7" customWidth="1"/>
    <col min="48" max="48" width="6.5703125" style="7" customWidth="1"/>
    <col min="49" max="49" width="6.5703125" style="7" hidden="1" customWidth="1" outlineLevel="1"/>
    <col min="50" max="50" width="3.5703125" style="9" customWidth="1" collapsed="1"/>
    <col min="51" max="51" width="3.5703125" style="9" customWidth="1"/>
    <col min="52" max="52" width="7.140625" style="7" bestFit="1" customWidth="1"/>
    <col min="53" max="59" width="3.7109375" style="7" customWidth="1"/>
    <col min="60" max="60" width="13.42578125" style="7" customWidth="1"/>
    <col min="61" max="61" width="6.5703125" style="7" customWidth="1"/>
    <col min="62" max="62" width="6.5703125" style="7" hidden="1" customWidth="1" outlineLevel="1"/>
    <col min="63" max="63" width="13.42578125" style="7" customWidth="1" collapsed="1"/>
    <col min="64" max="64" width="7" style="7" customWidth="1"/>
    <col min="65" max="71" width="3.7109375" style="7" customWidth="1"/>
    <col min="72" max="72" width="13.42578125" style="7" customWidth="1"/>
    <col min="73" max="73" width="6.5703125" style="7" customWidth="1"/>
    <col min="74" max="74" width="6.5703125" style="7" hidden="1" customWidth="1" outlineLevel="1"/>
    <col min="75" max="75" width="3.5703125" style="9" customWidth="1" collapsed="1"/>
    <col min="76" max="76" width="3.5703125" style="9" customWidth="1"/>
    <col min="77" max="77" width="7.140625" style="7" bestFit="1" customWidth="1"/>
    <col min="78" max="84" width="3.7109375" style="7" customWidth="1"/>
    <col min="85" max="85" width="13.42578125" style="7" customWidth="1"/>
    <col min="86" max="86" width="6.5703125" style="7" customWidth="1"/>
    <col min="87" max="87" width="6.5703125" style="7" hidden="1" customWidth="1" outlineLevel="1"/>
    <col min="88" max="88" width="13.42578125" style="7" customWidth="1" collapsed="1"/>
    <col min="89" max="89" width="7" style="7" customWidth="1"/>
    <col min="90" max="96" width="3.7109375" style="7" customWidth="1"/>
    <col min="97" max="97" width="13.42578125" style="7" customWidth="1"/>
    <col min="98" max="98" width="6.5703125" style="7" customWidth="1"/>
    <col min="99" max="99" width="6.5703125" style="7" hidden="1" customWidth="1" outlineLevel="1"/>
    <col min="100" max="100" width="3.5703125" style="9" customWidth="1" collapsed="1"/>
    <col min="101" max="16384" width="9" style="9"/>
  </cols>
  <sheetData>
    <row r="4" spans="2:99" ht="18.75">
      <c r="B4" s="6" t="s">
        <v>0</v>
      </c>
      <c r="N4" s="8"/>
      <c r="AA4" s="6" t="s">
        <v>1</v>
      </c>
      <c r="AM4" s="8"/>
      <c r="AZ4" s="6" t="s">
        <v>1</v>
      </c>
      <c r="BL4" s="8"/>
      <c r="BY4" s="6" t="s">
        <v>1</v>
      </c>
      <c r="CK4" s="8"/>
    </row>
    <row r="5" spans="2:99" ht="13.5" customHeight="1">
      <c r="R5" s="9"/>
      <c r="AQ5" s="9"/>
      <c r="BP5" s="9"/>
      <c r="CO5" s="9"/>
    </row>
    <row r="6" spans="2:99" ht="13.5" customHeight="1" thickBot="1">
      <c r="B6" s="81" t="s">
        <v>2</v>
      </c>
      <c r="C6" s="81"/>
      <c r="D6" s="81"/>
      <c r="E6" s="81"/>
      <c r="F6" s="7" t="s">
        <v>3</v>
      </c>
      <c r="G6" s="1" t="s">
        <v>4</v>
      </c>
      <c r="H6" s="1"/>
      <c r="I6" s="1"/>
      <c r="J6" s="1"/>
      <c r="K6" s="1"/>
      <c r="L6" s="1"/>
      <c r="M6" s="1"/>
      <c r="N6" s="1"/>
      <c r="O6" s="1"/>
      <c r="P6" s="1"/>
      <c r="Q6" s="1"/>
      <c r="AA6" s="81" t="s">
        <v>2</v>
      </c>
      <c r="AB6" s="81"/>
      <c r="AC6" s="81"/>
      <c r="AD6" s="81"/>
      <c r="AE6" s="7" t="s">
        <v>3</v>
      </c>
      <c r="AF6" s="64" t="str">
        <f>G6</f>
        <v>○○工事</v>
      </c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5"/>
      <c r="AR6" s="65"/>
      <c r="AS6" s="65"/>
      <c r="AT6" s="65"/>
      <c r="AZ6" s="81" t="s">
        <v>2</v>
      </c>
      <c r="BA6" s="81"/>
      <c r="BB6" s="81"/>
      <c r="BC6" s="81"/>
      <c r="BD6" s="7" t="s">
        <v>3</v>
      </c>
      <c r="BE6" s="64" t="str">
        <f>AF6</f>
        <v>○○工事</v>
      </c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5"/>
      <c r="BQ6" s="65"/>
      <c r="BR6" s="65"/>
      <c r="BS6" s="65"/>
      <c r="BY6" s="81" t="s">
        <v>2</v>
      </c>
      <c r="BZ6" s="81"/>
      <c r="CA6" s="81"/>
      <c r="CB6" s="81"/>
      <c r="CC6" s="7" t="s">
        <v>3</v>
      </c>
      <c r="CD6" s="64" t="str">
        <f>BE6</f>
        <v>○○工事</v>
      </c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5"/>
      <c r="CP6" s="65"/>
      <c r="CQ6" s="65"/>
      <c r="CR6" s="65"/>
    </row>
    <row r="7" spans="2:99" ht="13.5" customHeight="1" thickBot="1">
      <c r="B7" s="81" t="s">
        <v>5</v>
      </c>
      <c r="C7" s="81"/>
      <c r="D7" s="81"/>
      <c r="E7" s="81"/>
      <c r="F7" s="7" t="s">
        <v>3</v>
      </c>
      <c r="G7" s="82">
        <v>45846</v>
      </c>
      <c r="H7" s="83"/>
      <c r="I7" s="83"/>
      <c r="J7" s="84"/>
      <c r="K7" s="66" t="str">
        <f>TEXT(WEEKDAY(+G7),"aaa")</f>
        <v>火</v>
      </c>
      <c r="L7" s="66"/>
      <c r="AA7" s="81" t="s">
        <v>5</v>
      </c>
      <c r="AB7" s="81"/>
      <c r="AC7" s="81"/>
      <c r="AD7" s="81"/>
      <c r="AE7" s="7" t="s">
        <v>3</v>
      </c>
      <c r="AF7" s="85">
        <f>G7</f>
        <v>45846</v>
      </c>
      <c r="AG7" s="86"/>
      <c r="AH7" s="86"/>
      <c r="AI7" s="87"/>
      <c r="AJ7" s="67" t="str">
        <f>K7</f>
        <v>火</v>
      </c>
      <c r="AK7" s="67"/>
      <c r="AL7" s="65"/>
      <c r="AM7" s="65"/>
      <c r="AN7" s="65"/>
      <c r="AO7" s="65"/>
      <c r="AP7" s="65"/>
      <c r="AQ7" s="65"/>
      <c r="AR7" s="65"/>
      <c r="AS7" s="65"/>
      <c r="AT7" s="65"/>
      <c r="AZ7" s="81" t="s">
        <v>5</v>
      </c>
      <c r="BA7" s="81"/>
      <c r="BB7" s="81"/>
      <c r="BC7" s="81"/>
      <c r="BD7" s="7" t="s">
        <v>3</v>
      </c>
      <c r="BE7" s="85">
        <f>AF7</f>
        <v>45846</v>
      </c>
      <c r="BF7" s="86"/>
      <c r="BG7" s="86"/>
      <c r="BH7" s="87"/>
      <c r="BI7" s="67" t="str">
        <f>AJ7</f>
        <v>火</v>
      </c>
      <c r="BJ7" s="67"/>
      <c r="BK7" s="65"/>
      <c r="BL7" s="65"/>
      <c r="BM7" s="65"/>
      <c r="BN7" s="65"/>
      <c r="BO7" s="65"/>
      <c r="BP7" s="65"/>
      <c r="BQ7" s="65"/>
      <c r="BR7" s="65"/>
      <c r="BS7" s="65"/>
      <c r="BY7" s="81" t="s">
        <v>5</v>
      </c>
      <c r="BZ7" s="81"/>
      <c r="CA7" s="81"/>
      <c r="CB7" s="81"/>
      <c r="CC7" s="7" t="s">
        <v>3</v>
      </c>
      <c r="CD7" s="85">
        <f>BE7</f>
        <v>45846</v>
      </c>
      <c r="CE7" s="86"/>
      <c r="CF7" s="86"/>
      <c r="CG7" s="87"/>
      <c r="CH7" s="67" t="str">
        <f>BI7</f>
        <v>火</v>
      </c>
      <c r="CI7" s="67"/>
      <c r="CJ7" s="65"/>
      <c r="CK7" s="65"/>
      <c r="CL7" s="65"/>
      <c r="CM7" s="65"/>
      <c r="CN7" s="65"/>
      <c r="CO7" s="65"/>
      <c r="CP7" s="65"/>
      <c r="CQ7" s="65"/>
      <c r="CR7" s="65"/>
    </row>
    <row r="8" spans="2:99" ht="13.5" customHeight="1">
      <c r="B8" s="88" t="s">
        <v>6</v>
      </c>
      <c r="C8" s="88"/>
      <c r="D8" s="88"/>
      <c r="E8" s="88"/>
      <c r="F8" s="7" t="s">
        <v>3</v>
      </c>
      <c r="G8" s="89">
        <v>46211</v>
      </c>
      <c r="H8" s="89"/>
      <c r="I8" s="89"/>
      <c r="J8" s="89"/>
      <c r="K8" s="66" t="str">
        <f>TEXT(WEEKDAY(+G8),"aaa")</f>
        <v>水</v>
      </c>
      <c r="L8" s="66"/>
      <c r="M8" s="90" t="s">
        <v>7</v>
      </c>
      <c r="N8" s="90"/>
      <c r="O8" s="90"/>
      <c r="P8" s="7" t="s">
        <v>3</v>
      </c>
      <c r="Q8" s="81">
        <f>+G8-G7+1</f>
        <v>366</v>
      </c>
      <c r="R8" s="91"/>
      <c r="S8" s="91"/>
      <c r="AA8" s="88" t="s">
        <v>6</v>
      </c>
      <c r="AB8" s="88"/>
      <c r="AC8" s="88"/>
      <c r="AD8" s="88"/>
      <c r="AE8" s="7" t="s">
        <v>3</v>
      </c>
      <c r="AF8" s="92">
        <f>G8</f>
        <v>46211</v>
      </c>
      <c r="AG8" s="92"/>
      <c r="AH8" s="92"/>
      <c r="AI8" s="92"/>
      <c r="AJ8" s="67" t="str">
        <f>K8</f>
        <v>水</v>
      </c>
      <c r="AK8" s="67"/>
      <c r="AL8" s="93" t="s">
        <v>7</v>
      </c>
      <c r="AM8" s="93"/>
      <c r="AN8" s="93"/>
      <c r="AO8" s="65" t="s">
        <v>3</v>
      </c>
      <c r="AP8" s="94">
        <f>Q8</f>
        <v>366</v>
      </c>
      <c r="AQ8" s="95"/>
      <c r="AR8" s="95"/>
      <c r="AS8" s="65"/>
      <c r="AT8" s="65"/>
      <c r="AZ8" s="88" t="s">
        <v>6</v>
      </c>
      <c r="BA8" s="88"/>
      <c r="BB8" s="88"/>
      <c r="BC8" s="88"/>
      <c r="BD8" s="7" t="s">
        <v>3</v>
      </c>
      <c r="BE8" s="92">
        <f>AF8</f>
        <v>46211</v>
      </c>
      <c r="BF8" s="92"/>
      <c r="BG8" s="92"/>
      <c r="BH8" s="92"/>
      <c r="BI8" s="67" t="str">
        <f>AJ8</f>
        <v>水</v>
      </c>
      <c r="BJ8" s="67"/>
      <c r="BK8" s="93" t="s">
        <v>7</v>
      </c>
      <c r="BL8" s="93"/>
      <c r="BM8" s="93"/>
      <c r="BN8" s="65" t="s">
        <v>3</v>
      </c>
      <c r="BO8" s="94">
        <f>AP8</f>
        <v>366</v>
      </c>
      <c r="BP8" s="95"/>
      <c r="BQ8" s="95"/>
      <c r="BR8" s="65"/>
      <c r="BS8" s="65"/>
      <c r="BY8" s="88" t="s">
        <v>6</v>
      </c>
      <c r="BZ8" s="88"/>
      <c r="CA8" s="88"/>
      <c r="CB8" s="88"/>
      <c r="CC8" s="7" t="s">
        <v>3</v>
      </c>
      <c r="CD8" s="92">
        <f>BE8</f>
        <v>46211</v>
      </c>
      <c r="CE8" s="92"/>
      <c r="CF8" s="92"/>
      <c r="CG8" s="92"/>
      <c r="CH8" s="67" t="str">
        <f>BI8</f>
        <v>水</v>
      </c>
      <c r="CI8" s="67"/>
      <c r="CJ8" s="93" t="s">
        <v>7</v>
      </c>
      <c r="CK8" s="93"/>
      <c r="CL8" s="93"/>
      <c r="CM8" s="65" t="s">
        <v>3</v>
      </c>
      <c r="CN8" s="94">
        <f>BO8</f>
        <v>366</v>
      </c>
      <c r="CO8" s="95"/>
      <c r="CP8" s="95"/>
      <c r="CQ8" s="65"/>
      <c r="CR8" s="65"/>
    </row>
    <row r="9" spans="2:99" ht="18" customHeight="1">
      <c r="B9" s="16"/>
      <c r="C9" s="16"/>
      <c r="D9" s="16"/>
      <c r="E9" s="16"/>
      <c r="G9" s="17"/>
      <c r="H9" s="17"/>
      <c r="I9" s="17"/>
      <c r="J9" s="17"/>
      <c r="K9" s="18"/>
      <c r="L9" s="18"/>
      <c r="M9" s="19"/>
      <c r="N9" s="19"/>
      <c r="O9" s="19"/>
      <c r="Q9" s="20"/>
      <c r="R9" s="20"/>
      <c r="S9" s="20"/>
      <c r="AA9" s="16"/>
      <c r="AB9" s="16"/>
      <c r="AC9" s="16"/>
      <c r="AD9" s="16"/>
      <c r="AF9" s="17"/>
      <c r="AG9" s="17"/>
      <c r="AH9" s="17"/>
      <c r="AI9" s="17"/>
      <c r="AJ9" s="18"/>
      <c r="AK9" s="18"/>
      <c r="AL9" s="19"/>
      <c r="AM9" s="19"/>
      <c r="AN9" s="19"/>
      <c r="AP9" s="20"/>
      <c r="AQ9" s="20"/>
      <c r="AR9" s="20"/>
      <c r="AZ9" s="16"/>
      <c r="BA9" s="16"/>
      <c r="BB9" s="16"/>
      <c r="BC9" s="16"/>
      <c r="BE9" s="17"/>
      <c r="BF9" s="17"/>
      <c r="BG9" s="17"/>
      <c r="BH9" s="17"/>
      <c r="BI9" s="18"/>
      <c r="BJ9" s="18"/>
      <c r="BK9" s="19"/>
      <c r="BL9" s="19"/>
      <c r="BM9" s="19"/>
      <c r="BO9" s="20"/>
      <c r="BP9" s="20"/>
      <c r="BQ9" s="20"/>
      <c r="BY9" s="16"/>
      <c r="BZ9" s="16"/>
      <c r="CA9" s="16"/>
      <c r="CB9" s="16"/>
      <c r="CD9" s="17"/>
      <c r="CE9" s="17"/>
      <c r="CF9" s="17"/>
      <c r="CG9" s="17"/>
      <c r="CH9" s="18"/>
      <c r="CI9" s="18"/>
      <c r="CJ9" s="19"/>
      <c r="CK9" s="19"/>
      <c r="CL9" s="19"/>
      <c r="CN9" s="20"/>
      <c r="CO9" s="20"/>
      <c r="CP9" s="20"/>
    </row>
    <row r="10" spans="2:99" s="69" customFormat="1" ht="13.5" hidden="1" customHeight="1" outlineLevel="1">
      <c r="B10" s="68"/>
      <c r="C10" s="69">
        <f>YEAR(G7)</f>
        <v>2025</v>
      </c>
      <c r="D10" s="69">
        <f>MONTH(G7)</f>
        <v>7</v>
      </c>
      <c r="E10" s="69">
        <f>DAY(G7)</f>
        <v>8</v>
      </c>
      <c r="F10" s="70">
        <f>G7</f>
        <v>45846</v>
      </c>
      <c r="G10" s="68"/>
      <c r="H10" s="68"/>
      <c r="J10" s="68"/>
      <c r="K10" s="68"/>
      <c r="L10" s="68"/>
      <c r="M10" s="68"/>
      <c r="N10" s="68"/>
      <c r="O10" s="69">
        <f>YEAR(I109+1)</f>
        <v>2025</v>
      </c>
      <c r="P10" s="69">
        <f>MONTH(I109+1)</f>
        <v>9</v>
      </c>
      <c r="Q10" s="71">
        <f>DAY(I109)+1</f>
        <v>32</v>
      </c>
      <c r="R10" s="70">
        <f>DATE(O10,P10,Q10)</f>
        <v>45932</v>
      </c>
      <c r="S10" s="68"/>
      <c r="T10" s="68"/>
      <c r="V10" s="68"/>
      <c r="W10" s="68"/>
      <c r="X10" s="68"/>
      <c r="AA10" s="68"/>
      <c r="AB10" s="69">
        <f>YEAR(U109+1)</f>
        <v>2025</v>
      </c>
      <c r="AC10" s="69">
        <f>MONTH(U109+1)</f>
        <v>10</v>
      </c>
      <c r="AD10" s="71">
        <f>DAY(U109)+1</f>
        <v>27</v>
      </c>
      <c r="AE10" s="70">
        <f>DATE(AB10,AC10,AD10)</f>
        <v>45957</v>
      </c>
      <c r="AF10" s="68"/>
      <c r="AG10" s="68"/>
      <c r="AI10" s="68"/>
      <c r="AJ10" s="68"/>
      <c r="AK10" s="68"/>
      <c r="AL10" s="68"/>
      <c r="AM10" s="68"/>
      <c r="AN10" s="69">
        <f>YEAR(AH109+1)</f>
        <v>2025</v>
      </c>
      <c r="AO10" s="69">
        <f>MONTH(AH109+1)</f>
        <v>12</v>
      </c>
      <c r="AP10" s="71">
        <f>DAY(AH109)+1</f>
        <v>22</v>
      </c>
      <c r="AQ10" s="70">
        <f>DATE(AN10,AO10,AP10)</f>
        <v>46013</v>
      </c>
      <c r="AR10" s="68"/>
      <c r="AS10" s="68"/>
      <c r="AU10" s="68"/>
      <c r="AV10" s="68"/>
      <c r="AW10" s="68"/>
      <c r="AZ10" s="68"/>
      <c r="BA10" s="69">
        <f>YEAR(AT109+1)</f>
        <v>2026</v>
      </c>
      <c r="BB10" s="69">
        <f>MONTH(AT109+1)</f>
        <v>2</v>
      </c>
      <c r="BC10" s="71">
        <f>DAY(AT109)+1</f>
        <v>16</v>
      </c>
      <c r="BD10" s="70">
        <f>DATE(BA10,BB10,BC10)</f>
        <v>46069</v>
      </c>
      <c r="BE10" s="68"/>
      <c r="BF10" s="68"/>
      <c r="BH10" s="68"/>
      <c r="BI10" s="68"/>
      <c r="BJ10" s="68"/>
      <c r="BK10" s="68"/>
      <c r="BL10" s="68"/>
      <c r="BM10" s="69">
        <f>YEAR(BG109+1)</f>
        <v>2026</v>
      </c>
      <c r="BN10" s="69">
        <f>MONTH(BG109+1)</f>
        <v>4</v>
      </c>
      <c r="BO10" s="71">
        <f>DAY(BG109)+1</f>
        <v>13</v>
      </c>
      <c r="BP10" s="70">
        <f>DATE(BM10,BN10,BO10)</f>
        <v>46125</v>
      </c>
      <c r="BQ10" s="68"/>
      <c r="BR10" s="68"/>
      <c r="BT10" s="68"/>
      <c r="BU10" s="68"/>
      <c r="BV10" s="68"/>
      <c r="BY10" s="68"/>
      <c r="BZ10" s="69">
        <f>YEAR(BS109+1)</f>
        <v>2026</v>
      </c>
      <c r="CA10" s="69">
        <f>MONTH(BS109+1)</f>
        <v>6</v>
      </c>
      <c r="CB10" s="71">
        <f>DAY(BS109)+1</f>
        <v>8</v>
      </c>
      <c r="CC10" s="70">
        <f>DATE(BZ10,CA10,CB10)</f>
        <v>46181</v>
      </c>
      <c r="CD10" s="68"/>
      <c r="CE10" s="68"/>
      <c r="CG10" s="68"/>
      <c r="CH10" s="68"/>
      <c r="CI10" s="68"/>
      <c r="CJ10" s="68"/>
      <c r="CK10" s="68"/>
      <c r="CL10" s="69">
        <f>YEAR(CF109+1)</f>
        <v>2026</v>
      </c>
      <c r="CM10" s="69">
        <f>MONTH(CF109+1)</f>
        <v>8</v>
      </c>
      <c r="CN10" s="71">
        <f>DAY(CF109)+1</f>
        <v>3</v>
      </c>
      <c r="CO10" s="70">
        <f>DATE(CL10,CM10,CN10)</f>
        <v>46237</v>
      </c>
      <c r="CP10" s="68"/>
      <c r="CQ10" s="68"/>
      <c r="CS10" s="68"/>
      <c r="CT10" s="68"/>
      <c r="CU10" s="68"/>
    </row>
    <row r="11" spans="2:99" s="73" customFormat="1" ht="13.5" hidden="1" customHeight="1" outlineLevel="1">
      <c r="B11" s="72"/>
      <c r="C11" s="72">
        <f t="shared" ref="C11:H11" si="0">D11-1</f>
        <v>45845</v>
      </c>
      <c r="D11" s="72">
        <f t="shared" si="0"/>
        <v>45846</v>
      </c>
      <c r="E11" s="72">
        <f t="shared" si="0"/>
        <v>45847</v>
      </c>
      <c r="F11" s="72">
        <f t="shared" si="0"/>
        <v>45848</v>
      </c>
      <c r="G11" s="72">
        <f t="shared" si="0"/>
        <v>45849</v>
      </c>
      <c r="H11" s="72">
        <f t="shared" si="0"/>
        <v>45850</v>
      </c>
      <c r="I11" s="72">
        <f>DATE(C10,D10,I13)</f>
        <v>45851</v>
      </c>
      <c r="J11" s="72"/>
      <c r="K11" s="72"/>
      <c r="L11" s="72"/>
      <c r="M11" s="72"/>
      <c r="N11" s="72"/>
      <c r="O11" s="73">
        <f>I109+1</f>
        <v>45901</v>
      </c>
      <c r="P11" s="73">
        <f t="shared" ref="P11:U11" si="1">O11+1</f>
        <v>45902</v>
      </c>
      <c r="Q11" s="73">
        <f t="shared" si="1"/>
        <v>45903</v>
      </c>
      <c r="R11" s="73">
        <f t="shared" si="1"/>
        <v>45904</v>
      </c>
      <c r="S11" s="73">
        <f t="shared" si="1"/>
        <v>45905</v>
      </c>
      <c r="T11" s="73">
        <f t="shared" si="1"/>
        <v>45906</v>
      </c>
      <c r="U11" s="73">
        <f t="shared" si="1"/>
        <v>45907</v>
      </c>
      <c r="V11" s="72"/>
      <c r="W11" s="72"/>
      <c r="X11" s="72"/>
      <c r="AA11" s="72"/>
      <c r="AB11" s="73">
        <f>U109+1</f>
        <v>45957</v>
      </c>
      <c r="AC11" s="73">
        <f t="shared" ref="AC11" si="2">AB11+1</f>
        <v>45958</v>
      </c>
      <c r="AD11" s="73">
        <f>AC11+1</f>
        <v>45959</v>
      </c>
      <c r="AE11" s="73">
        <f>AD11+1</f>
        <v>45960</v>
      </c>
      <c r="AF11" s="73">
        <f>AE11+1</f>
        <v>45961</v>
      </c>
      <c r="AG11" s="73">
        <f>AF11+1</f>
        <v>45962</v>
      </c>
      <c r="AH11" s="73">
        <f>AG11+1</f>
        <v>45963</v>
      </c>
      <c r="AI11" s="72"/>
      <c r="AJ11" s="72"/>
      <c r="AK11" s="72"/>
      <c r="AL11" s="72"/>
      <c r="AM11" s="72"/>
      <c r="AN11" s="73">
        <f>AH109+1</f>
        <v>46013</v>
      </c>
      <c r="AO11" s="73">
        <f t="shared" ref="AO11:AT11" si="3">AN11+1</f>
        <v>46014</v>
      </c>
      <c r="AP11" s="73">
        <f t="shared" si="3"/>
        <v>46015</v>
      </c>
      <c r="AQ11" s="73">
        <f t="shared" si="3"/>
        <v>46016</v>
      </c>
      <c r="AR11" s="73">
        <f t="shared" si="3"/>
        <v>46017</v>
      </c>
      <c r="AS11" s="73">
        <f t="shared" si="3"/>
        <v>46018</v>
      </c>
      <c r="AT11" s="73">
        <f t="shared" si="3"/>
        <v>46019</v>
      </c>
      <c r="AU11" s="72"/>
      <c r="AV11" s="72"/>
      <c r="AW11" s="72"/>
      <c r="AZ11" s="72"/>
      <c r="BA11" s="73">
        <f>AT109+1</f>
        <v>46069</v>
      </c>
      <c r="BB11" s="73">
        <f t="shared" ref="BB11" si="4">BA11+1</f>
        <v>46070</v>
      </c>
      <c r="BC11" s="73">
        <f>BB11+1</f>
        <v>46071</v>
      </c>
      <c r="BD11" s="73">
        <f>BC11+1</f>
        <v>46072</v>
      </c>
      <c r="BE11" s="73">
        <f>BD11+1</f>
        <v>46073</v>
      </c>
      <c r="BF11" s="73">
        <f>BE11+1</f>
        <v>46074</v>
      </c>
      <c r="BG11" s="73">
        <f>BF11+1</f>
        <v>46075</v>
      </c>
      <c r="BH11" s="72"/>
      <c r="BI11" s="72"/>
      <c r="BJ11" s="72"/>
      <c r="BK11" s="72"/>
      <c r="BL11" s="72"/>
      <c r="BM11" s="73">
        <f>BG109+1</f>
        <v>46125</v>
      </c>
      <c r="BN11" s="73">
        <f t="shared" ref="BN11:BS11" si="5">BM11+1</f>
        <v>46126</v>
      </c>
      <c r="BO11" s="73">
        <f t="shared" si="5"/>
        <v>46127</v>
      </c>
      <c r="BP11" s="73">
        <f t="shared" si="5"/>
        <v>46128</v>
      </c>
      <c r="BQ11" s="73">
        <f t="shared" si="5"/>
        <v>46129</v>
      </c>
      <c r="BR11" s="73">
        <f t="shared" si="5"/>
        <v>46130</v>
      </c>
      <c r="BS11" s="73">
        <f t="shared" si="5"/>
        <v>46131</v>
      </c>
      <c r="BT11" s="72"/>
      <c r="BU11" s="72"/>
      <c r="BV11" s="72"/>
      <c r="BY11" s="72"/>
      <c r="BZ11" s="73">
        <f>BS109+1</f>
        <v>46181</v>
      </c>
      <c r="CA11" s="73">
        <f t="shared" ref="CA11" si="6">BZ11+1</f>
        <v>46182</v>
      </c>
      <c r="CB11" s="73">
        <f>CA11+1</f>
        <v>46183</v>
      </c>
      <c r="CC11" s="73">
        <f>CB11+1</f>
        <v>46184</v>
      </c>
      <c r="CD11" s="73">
        <f>CC11+1</f>
        <v>46185</v>
      </c>
      <c r="CE11" s="73">
        <f>CD11+1</f>
        <v>46186</v>
      </c>
      <c r="CF11" s="73">
        <f>CE11+1</f>
        <v>46187</v>
      </c>
      <c r="CG11" s="72"/>
      <c r="CH11" s="72"/>
      <c r="CI11" s="72"/>
      <c r="CJ11" s="72"/>
      <c r="CK11" s="72"/>
      <c r="CL11" s="73">
        <f>CF109+1</f>
        <v>46237</v>
      </c>
      <c r="CM11" s="73">
        <f t="shared" ref="CM11" si="7">CL11+1</f>
        <v>46238</v>
      </c>
      <c r="CN11" s="73">
        <f t="shared" ref="CN11" si="8">CM11+1</f>
        <v>46239</v>
      </c>
      <c r="CO11" s="73">
        <f t="shared" ref="CO11" si="9">CN11+1</f>
        <v>46240</v>
      </c>
      <c r="CP11" s="73">
        <f t="shared" ref="CP11" si="10">CO11+1</f>
        <v>46241</v>
      </c>
      <c r="CQ11" s="73">
        <f t="shared" ref="CQ11" si="11">CP11+1</f>
        <v>46242</v>
      </c>
      <c r="CR11" s="73">
        <f t="shared" ref="CR11" si="12">CQ11+1</f>
        <v>46243</v>
      </c>
      <c r="CS11" s="72"/>
      <c r="CT11" s="72"/>
      <c r="CU11" s="72"/>
    </row>
    <row r="12" spans="2:99" ht="13.5" customHeight="1" collapsed="1">
      <c r="B12" s="63" t="s">
        <v>8</v>
      </c>
      <c r="C12" s="96">
        <f>DATE($C10,$D10,1)</f>
        <v>45839</v>
      </c>
      <c r="D12" s="97"/>
      <c r="E12" s="97"/>
      <c r="F12" s="97"/>
      <c r="G12" s="97"/>
      <c r="H12" s="97"/>
      <c r="I12" s="97"/>
      <c r="J12" s="97"/>
      <c r="K12" s="98"/>
      <c r="L12" s="79"/>
      <c r="M12" s="9"/>
      <c r="N12" s="63" t="s">
        <v>8</v>
      </c>
      <c r="O12" s="96">
        <f>DATE($O10,$P10,1)</f>
        <v>45901</v>
      </c>
      <c r="P12" s="97"/>
      <c r="Q12" s="97"/>
      <c r="R12" s="97"/>
      <c r="S12" s="97"/>
      <c r="T12" s="97"/>
      <c r="U12" s="97"/>
      <c r="V12" s="97"/>
      <c r="W12" s="98"/>
      <c r="X12" s="79"/>
      <c r="AA12" s="63" t="s">
        <v>8</v>
      </c>
      <c r="AB12" s="96">
        <f>DATE($AB10,$AC10,1)</f>
        <v>45931</v>
      </c>
      <c r="AC12" s="97"/>
      <c r="AD12" s="97"/>
      <c r="AE12" s="97"/>
      <c r="AF12" s="97"/>
      <c r="AG12" s="97"/>
      <c r="AH12" s="97"/>
      <c r="AI12" s="97"/>
      <c r="AJ12" s="98"/>
      <c r="AK12" s="79"/>
      <c r="AL12" s="9"/>
      <c r="AM12" s="63" t="s">
        <v>8</v>
      </c>
      <c r="AN12" s="96">
        <f>DATE($AN10,$AO10,1)</f>
        <v>45992</v>
      </c>
      <c r="AO12" s="97"/>
      <c r="AP12" s="97"/>
      <c r="AQ12" s="97"/>
      <c r="AR12" s="97"/>
      <c r="AS12" s="97"/>
      <c r="AT12" s="97"/>
      <c r="AU12" s="97"/>
      <c r="AV12" s="98"/>
      <c r="AW12" s="79"/>
      <c r="AZ12" s="63" t="s">
        <v>8</v>
      </c>
      <c r="BA12" s="96">
        <f>DATE(BA10,BB10,1)</f>
        <v>46054</v>
      </c>
      <c r="BB12" s="97"/>
      <c r="BC12" s="97"/>
      <c r="BD12" s="97"/>
      <c r="BE12" s="97"/>
      <c r="BF12" s="97"/>
      <c r="BG12" s="97"/>
      <c r="BH12" s="97"/>
      <c r="BI12" s="98"/>
      <c r="BJ12" s="79"/>
      <c r="BK12" s="9"/>
      <c r="BL12" s="63" t="s">
        <v>8</v>
      </c>
      <c r="BM12" s="96">
        <f>DATE(BM10,BN10,1)</f>
        <v>46113</v>
      </c>
      <c r="BN12" s="97"/>
      <c r="BO12" s="97"/>
      <c r="BP12" s="97"/>
      <c r="BQ12" s="97"/>
      <c r="BR12" s="97"/>
      <c r="BS12" s="97"/>
      <c r="BT12" s="97"/>
      <c r="BU12" s="98"/>
      <c r="BV12" s="79"/>
      <c r="BY12" s="63" t="s">
        <v>8</v>
      </c>
      <c r="BZ12" s="96">
        <f>DATE(BZ10,CA10,1)</f>
        <v>46174</v>
      </c>
      <c r="CA12" s="97"/>
      <c r="CB12" s="97"/>
      <c r="CC12" s="97"/>
      <c r="CD12" s="97"/>
      <c r="CE12" s="97"/>
      <c r="CF12" s="97"/>
      <c r="CG12" s="97"/>
      <c r="CH12" s="98"/>
      <c r="CI12" s="79"/>
      <c r="CJ12" s="9"/>
      <c r="CK12" s="63" t="s">
        <v>8</v>
      </c>
      <c r="CL12" s="96">
        <f>DATE(CL10,CM10,1)</f>
        <v>46235</v>
      </c>
      <c r="CM12" s="97"/>
      <c r="CN12" s="97"/>
      <c r="CO12" s="97"/>
      <c r="CP12" s="97"/>
      <c r="CQ12" s="97"/>
      <c r="CR12" s="97"/>
      <c r="CS12" s="97"/>
      <c r="CT12" s="98"/>
      <c r="CU12" s="79"/>
    </row>
    <row r="13" spans="2:99">
      <c r="B13" s="32" t="s">
        <v>9</v>
      </c>
      <c r="C13" s="28" t="str">
        <f>IF("月"=$K7,$E10,"")</f>
        <v/>
      </c>
      <c r="D13" s="29">
        <f>IF(C13="",IF("火"=$K7,$E10,""),C13+1)</f>
        <v>8</v>
      </c>
      <c r="E13" s="29">
        <f>IF(D13="",IF("水"=$K7,$E10,""),D13+1)</f>
        <v>9</v>
      </c>
      <c r="F13" s="29">
        <f>IF(E13="",IF("木"=$K7,$E10,""),E13+1)</f>
        <v>10</v>
      </c>
      <c r="G13" s="29">
        <f>IF(F13="",IF("金"=$K7,$E10,""),F13+1)</f>
        <v>11</v>
      </c>
      <c r="H13" s="29">
        <f>IF(G13="",IF("土"=$K7,$E10,""),G13+1)</f>
        <v>12</v>
      </c>
      <c r="I13" s="29">
        <f>IF(H13="",IF("日"=$K7,$E10,""),H13+1)</f>
        <v>13</v>
      </c>
      <c r="J13" s="30" t="s">
        <v>10</v>
      </c>
      <c r="K13" s="31">
        <f>+COUNTIFS(C14:I14,"土",C18:I18,"")+COUNTIFS(C14:I14,"日",C18:I18,"")+COUNTIFS(祝日,C11)+COUNTIFS(祝日,D11)+COUNTIFS(祝日,E11)+COUNTIFS(祝日,F11)+COUNTIFS(祝日,G11)</f>
        <v>2</v>
      </c>
      <c r="M13" s="9"/>
      <c r="N13" s="32" t="s">
        <v>9</v>
      </c>
      <c r="O13" s="28">
        <f>IF(I109&lt;$G$8,I109+1,"")</f>
        <v>45901</v>
      </c>
      <c r="P13" s="29">
        <f t="shared" ref="P13:U13" si="13">IF(O11&lt;$G$8,O13+1,"")</f>
        <v>45902</v>
      </c>
      <c r="Q13" s="29">
        <f t="shared" si="13"/>
        <v>45903</v>
      </c>
      <c r="R13" s="29">
        <f t="shared" si="13"/>
        <v>45904</v>
      </c>
      <c r="S13" s="29">
        <f t="shared" si="13"/>
        <v>45905</v>
      </c>
      <c r="T13" s="29">
        <f t="shared" si="13"/>
        <v>45906</v>
      </c>
      <c r="U13" s="29">
        <f t="shared" si="13"/>
        <v>45907</v>
      </c>
      <c r="V13" s="30" t="s">
        <v>10</v>
      </c>
      <c r="W13" s="31">
        <f>+COUNTIFS(O14:U14,"土",O18:U18,"")+COUNTIFS(O14:U14,"日",O18:U18,"")+COUNTIFS(祝日,O11)+COUNTIFS(祝日,P11)+COUNTIFS(祝日,Q11)+COUNTIFS(祝日,R11)+COUNTIFS(祝日,S11)</f>
        <v>1</v>
      </c>
      <c r="AA13" s="32" t="s">
        <v>9</v>
      </c>
      <c r="AB13" s="28">
        <f>IF(U109&lt;$G$8,U109+1,"")</f>
        <v>45957</v>
      </c>
      <c r="AC13" s="29">
        <f t="shared" ref="AC13:AH13" si="14">IF(AB11&lt;$G$8,AB13+1,"")</f>
        <v>45958</v>
      </c>
      <c r="AD13" s="29">
        <f t="shared" si="14"/>
        <v>45959</v>
      </c>
      <c r="AE13" s="29">
        <f t="shared" si="14"/>
        <v>45960</v>
      </c>
      <c r="AF13" s="29">
        <f t="shared" si="14"/>
        <v>45961</v>
      </c>
      <c r="AG13" s="29">
        <f t="shared" si="14"/>
        <v>45962</v>
      </c>
      <c r="AH13" s="29">
        <f t="shared" si="14"/>
        <v>45963</v>
      </c>
      <c r="AI13" s="30" t="s">
        <v>10</v>
      </c>
      <c r="AJ13" s="31">
        <f>+COUNTIFS(AB14:AH14,"土",AB18:AH18,"")+COUNTIFS(AB14:AH14,"日",AB18:AH18,"")+COUNTIFS(祝日,AB11)+COUNTIFS(祝日,AC11)+COUNTIFS(祝日,AD11)+COUNTIFS(祝日,AE11)+COUNTIFS(祝日,AF11)</f>
        <v>1</v>
      </c>
      <c r="AL13" s="9"/>
      <c r="AM13" s="32" t="s">
        <v>9</v>
      </c>
      <c r="AN13" s="28">
        <f>IF(AH109&lt;$G$8,AH109+1,"")</f>
        <v>46013</v>
      </c>
      <c r="AO13" s="29">
        <f t="shared" ref="AO13:AT13" si="15">IF(AN11&lt;$G$8,AN13+1,"")</f>
        <v>46014</v>
      </c>
      <c r="AP13" s="29">
        <f t="shared" si="15"/>
        <v>46015</v>
      </c>
      <c r="AQ13" s="29">
        <f t="shared" si="15"/>
        <v>46016</v>
      </c>
      <c r="AR13" s="29">
        <f t="shared" si="15"/>
        <v>46017</v>
      </c>
      <c r="AS13" s="29">
        <f t="shared" si="15"/>
        <v>46018</v>
      </c>
      <c r="AT13" s="29">
        <f t="shared" si="15"/>
        <v>46019</v>
      </c>
      <c r="AU13" s="30" t="s">
        <v>10</v>
      </c>
      <c r="AV13" s="31">
        <f>+COUNTIFS(AN14:AT14,"土",AN18:AT18,"")+COUNTIFS(AN14:AT14,"日",AN18:AT18,"")+COUNTIFS(祝日,AN11)+COUNTIFS(祝日,AO11)+COUNTIFS(祝日,AP11)+COUNTIFS(祝日,AQ11)+COUNTIFS(祝日,AR11)</f>
        <v>1</v>
      </c>
      <c r="AZ13" s="32" t="s">
        <v>9</v>
      </c>
      <c r="BA13" s="28">
        <f>IF(AT109&lt;$G$8,AT109+1,"")</f>
        <v>46069</v>
      </c>
      <c r="BB13" s="29">
        <f t="shared" ref="BB13:BG13" si="16">IF(BA11&lt;$G$8,BA13+1,"")</f>
        <v>46070</v>
      </c>
      <c r="BC13" s="29">
        <f t="shared" si="16"/>
        <v>46071</v>
      </c>
      <c r="BD13" s="29">
        <f t="shared" si="16"/>
        <v>46072</v>
      </c>
      <c r="BE13" s="29">
        <f t="shared" si="16"/>
        <v>46073</v>
      </c>
      <c r="BF13" s="29">
        <f t="shared" si="16"/>
        <v>46074</v>
      </c>
      <c r="BG13" s="29">
        <f t="shared" si="16"/>
        <v>46075</v>
      </c>
      <c r="BH13" s="30" t="s">
        <v>10</v>
      </c>
      <c r="BI13" s="31">
        <f>+COUNTIFS(BA14:BG14,"土",BA18:BG18,"")+COUNTIFS(BA14:BG14,"日",BA18:BG18,"")+COUNTIFS(祝日,BA11)+COUNTIFS(祝日,BB11)+COUNTIFS(祝日,BC11)+COUNTIFS(祝日,BD11)+COUNTIFS(祝日,BE11)</f>
        <v>1</v>
      </c>
      <c r="BK13" s="9"/>
      <c r="BL13" s="32" t="s">
        <v>9</v>
      </c>
      <c r="BM13" s="28">
        <f>IF(BG109&lt;$G$8,BG109+1,"")</f>
        <v>46125</v>
      </c>
      <c r="BN13" s="29">
        <f t="shared" ref="BN13:BS13" si="17">IF(BM11&lt;$G$8,BM13+1,"")</f>
        <v>46126</v>
      </c>
      <c r="BO13" s="29">
        <f t="shared" si="17"/>
        <v>46127</v>
      </c>
      <c r="BP13" s="29">
        <f t="shared" si="17"/>
        <v>46128</v>
      </c>
      <c r="BQ13" s="29">
        <f t="shared" si="17"/>
        <v>46129</v>
      </c>
      <c r="BR13" s="29">
        <f t="shared" si="17"/>
        <v>46130</v>
      </c>
      <c r="BS13" s="29">
        <f t="shared" si="17"/>
        <v>46131</v>
      </c>
      <c r="BT13" s="30" t="s">
        <v>10</v>
      </c>
      <c r="BU13" s="31">
        <f>+COUNTIFS(BM14:BS14,"土",BM18:BS18,"")+COUNTIFS(BM14:BS14,"日",BM18:BS18,"")+COUNTIFS(祝日,BM11)+COUNTIFS(祝日,BN11)+COUNTIFS(祝日,BO11)+COUNTIFS(祝日,BP11)+COUNTIFS(祝日,BQ11)</f>
        <v>1</v>
      </c>
      <c r="BY13" s="32" t="s">
        <v>9</v>
      </c>
      <c r="BZ13" s="28">
        <f>IF(BS109&lt;$G$8,BS109+1,"")</f>
        <v>46181</v>
      </c>
      <c r="CA13" s="29">
        <f t="shared" ref="CA13" si="18">IF(BZ11&lt;$G$8,BZ13+1,"")</f>
        <v>46182</v>
      </c>
      <c r="CB13" s="29">
        <f t="shared" ref="CB13" si="19">IF(CA11&lt;$G$8,CA13+1,"")</f>
        <v>46183</v>
      </c>
      <c r="CC13" s="29">
        <f t="shared" ref="CC13" si="20">IF(CB11&lt;$G$8,CB13+1,"")</f>
        <v>46184</v>
      </c>
      <c r="CD13" s="29">
        <f t="shared" ref="CD13" si="21">IF(CC11&lt;$G$8,CC13+1,"")</f>
        <v>46185</v>
      </c>
      <c r="CE13" s="29">
        <f t="shared" ref="CE13" si="22">IF(CD11&lt;$G$8,CD13+1,"")</f>
        <v>46186</v>
      </c>
      <c r="CF13" s="29">
        <f t="shared" ref="CF13" si="23">IF(CE11&lt;$G$8,CE13+1,"")</f>
        <v>46187</v>
      </c>
      <c r="CG13" s="30" t="s">
        <v>10</v>
      </c>
      <c r="CH13" s="31">
        <f>+COUNTIFS(BZ14:CF14,"土",BZ18:CF18,"")+COUNTIFS(BZ14:CF14,"日",BZ18:CF18,"")+COUNTIFS(祝日,BZ11)+COUNTIFS(祝日,CA11)+COUNTIFS(祝日,CB11)+COUNTIFS(祝日,CC11)+COUNTIFS(祝日,CD11)</f>
        <v>1</v>
      </c>
      <c r="CJ13" s="9"/>
      <c r="CK13" s="32" t="s">
        <v>9</v>
      </c>
      <c r="CL13" s="28" t="str">
        <f>IF(CF109&lt;$G$8,CF109+1,"")</f>
        <v/>
      </c>
      <c r="CM13" s="29" t="str">
        <f t="shared" ref="CM13" si="24">IF(CL11&lt;$G$8,CL13+1,"")</f>
        <v/>
      </c>
      <c r="CN13" s="29" t="str">
        <f t="shared" ref="CN13" si="25">IF(CM11&lt;$G$8,CM13+1,"")</f>
        <v/>
      </c>
      <c r="CO13" s="29" t="str">
        <f t="shared" ref="CO13" si="26">IF(CN11&lt;$G$8,CN13+1,"")</f>
        <v/>
      </c>
      <c r="CP13" s="29" t="str">
        <f t="shared" ref="CP13" si="27">IF(CO11&lt;$G$8,CO13+1,"")</f>
        <v/>
      </c>
      <c r="CQ13" s="29" t="str">
        <f t="shared" ref="CQ13" si="28">IF(CP11&lt;$G$8,CP13+1,"")</f>
        <v/>
      </c>
      <c r="CR13" s="29" t="str">
        <f t="shared" ref="CR13" si="29">IF(CQ11&lt;$G$8,CQ13+1,"")</f>
        <v/>
      </c>
      <c r="CS13" s="30" t="s">
        <v>10</v>
      </c>
      <c r="CT13" s="31">
        <f>+COUNTIFS(CL14:CR14,"土",CL18:CR18,"")+COUNTIFS(CL14:CR14,"日",CL18:CR18,"")+COUNTIFS(祝日,CL11)+COUNTIFS(祝日,CM11)+COUNTIFS(祝日,CN11)+COUNTIFS(祝日,CO11)+COUNTIFS(祝日,CP11)</f>
        <v>0</v>
      </c>
    </row>
    <row r="14" spans="2:99">
      <c r="B14" s="32" t="s">
        <v>11</v>
      </c>
      <c r="C14" s="33" t="str">
        <f>IF(C13="","","月")</f>
        <v/>
      </c>
      <c r="D14" s="33" t="str">
        <f>IF(D13="","","火")</f>
        <v>火</v>
      </c>
      <c r="E14" s="33" t="str">
        <f>IF(E13="","","水")</f>
        <v>水</v>
      </c>
      <c r="F14" s="33" t="str">
        <f>IF(F13="","","木")</f>
        <v>木</v>
      </c>
      <c r="G14" s="33" t="str">
        <f>IF(G13="","","金")</f>
        <v>金</v>
      </c>
      <c r="H14" s="33" t="str">
        <f>IF(H13="","","土")</f>
        <v>土</v>
      </c>
      <c r="I14" s="33" t="str">
        <f>IF(I13="","","日")</f>
        <v>日</v>
      </c>
      <c r="J14" s="30" t="s">
        <v>12</v>
      </c>
      <c r="K14" s="31">
        <f>+COUNTIF(C18:I18,"夏休")+COUNTIF(C18:I18,"冬休")+COUNTIF(C18:I18,"中止")</f>
        <v>0</v>
      </c>
      <c r="L14" s="7">
        <f>+COUNTIF(H18:I18,"夏休")+COUNTIF(H18:I18,"冬休")+COUNTIF(H18:I18,"中止")</f>
        <v>0</v>
      </c>
      <c r="M14" s="9"/>
      <c r="N14" s="32" t="s">
        <v>11</v>
      </c>
      <c r="O14" s="33" t="str">
        <f>IF(O13="","","月")</f>
        <v>月</v>
      </c>
      <c r="P14" s="33" t="str">
        <f>IF(P13="","","火")</f>
        <v>火</v>
      </c>
      <c r="Q14" s="33" t="str">
        <f>IF(Q13="","","水")</f>
        <v>水</v>
      </c>
      <c r="R14" s="33" t="str">
        <f>IF(R13="","","木")</f>
        <v>木</v>
      </c>
      <c r="S14" s="33" t="str">
        <f>IF(S13="","","金")</f>
        <v>金</v>
      </c>
      <c r="T14" s="33" t="str">
        <f>IF(T13="","","土")</f>
        <v>土</v>
      </c>
      <c r="U14" s="33" t="str">
        <f>IF(U13="","","日")</f>
        <v>日</v>
      </c>
      <c r="V14" s="30" t="s">
        <v>12</v>
      </c>
      <c r="W14" s="31">
        <f>+COUNTIF(O18:U18,"夏休")+COUNTIF(O18:U18,"冬休")+COUNTIF(O18:U18,"中止")</f>
        <v>0</v>
      </c>
      <c r="X14" s="7">
        <f>+COUNTIF(T18:U18,"夏休")+COUNTIF(T18:U18,"冬休")+COUNTIF(T18:U18,"中止")</f>
        <v>0</v>
      </c>
      <c r="AA14" s="32" t="s">
        <v>11</v>
      </c>
      <c r="AB14" s="33" t="str">
        <f>IF(AB13="","","月")</f>
        <v>月</v>
      </c>
      <c r="AC14" s="33" t="str">
        <f>IF(AC13="","","火")</f>
        <v>火</v>
      </c>
      <c r="AD14" s="33" t="str">
        <f>IF(AD13="","","水")</f>
        <v>水</v>
      </c>
      <c r="AE14" s="33" t="str">
        <f>IF(AE13="","","木")</f>
        <v>木</v>
      </c>
      <c r="AF14" s="33" t="str">
        <f>IF(AF13="","","金")</f>
        <v>金</v>
      </c>
      <c r="AG14" s="33" t="str">
        <f>IF(AG13="","","土")</f>
        <v>土</v>
      </c>
      <c r="AH14" s="33" t="str">
        <f>IF(AH13="","","日")</f>
        <v>日</v>
      </c>
      <c r="AI14" s="30" t="s">
        <v>12</v>
      </c>
      <c r="AJ14" s="31">
        <f>+COUNTIF(AB18:AH18,"夏休")+COUNTIF(AB18:AH18,"冬休")+COUNTIF(AB18:AH18,"中止")</f>
        <v>0</v>
      </c>
      <c r="AK14" s="7">
        <f>+COUNTIF(AG18:AH18,"夏休")+COUNTIF(AG18:AH18,"冬休")+COUNTIF(AG18:AH18,"中止")</f>
        <v>0</v>
      </c>
      <c r="AL14" s="9"/>
      <c r="AM14" s="32" t="s">
        <v>11</v>
      </c>
      <c r="AN14" s="33" t="str">
        <f>IF(AN13="","","月")</f>
        <v>月</v>
      </c>
      <c r="AO14" s="33" t="str">
        <f>IF(AO13="","","火")</f>
        <v>火</v>
      </c>
      <c r="AP14" s="33" t="str">
        <f>IF(AP13="","","水")</f>
        <v>水</v>
      </c>
      <c r="AQ14" s="33" t="str">
        <f>IF(AQ13="","","木")</f>
        <v>木</v>
      </c>
      <c r="AR14" s="33" t="str">
        <f>IF(AR13="","","金")</f>
        <v>金</v>
      </c>
      <c r="AS14" s="33" t="str">
        <f>IF(AS13="","","土")</f>
        <v>土</v>
      </c>
      <c r="AT14" s="33" t="str">
        <f>IF(AT13="","","日")</f>
        <v>日</v>
      </c>
      <c r="AU14" s="30" t="s">
        <v>12</v>
      </c>
      <c r="AV14" s="31">
        <f>+COUNTIF(AN18:AT18,"夏休")+COUNTIF(AN18:AT18,"冬休")+COUNTIF(AN18:AT18,"中止")</f>
        <v>0</v>
      </c>
      <c r="AW14" s="7">
        <f>+COUNTIF(AS18:AT18,"夏休")+COUNTIF(AS18:AT18,"冬休")+COUNTIF(AS18:AT18,"中止")</f>
        <v>0</v>
      </c>
      <c r="AZ14" s="32" t="s">
        <v>11</v>
      </c>
      <c r="BA14" s="33" t="str">
        <f>IF(BA13="","","月")</f>
        <v>月</v>
      </c>
      <c r="BB14" s="33" t="str">
        <f>IF(BB13="","","火")</f>
        <v>火</v>
      </c>
      <c r="BC14" s="33" t="str">
        <f>IF(BC13="","","水")</f>
        <v>水</v>
      </c>
      <c r="BD14" s="33" t="str">
        <f>IF(BD13="","","木")</f>
        <v>木</v>
      </c>
      <c r="BE14" s="33" t="str">
        <f>IF(BE13="","","金")</f>
        <v>金</v>
      </c>
      <c r="BF14" s="33" t="str">
        <f>IF(BF13="","","土")</f>
        <v>土</v>
      </c>
      <c r="BG14" s="33" t="str">
        <f>IF(BG13="","","日")</f>
        <v>日</v>
      </c>
      <c r="BH14" s="30" t="s">
        <v>12</v>
      </c>
      <c r="BI14" s="31">
        <f>+COUNTIF(BA18:BG18,"夏休")+COUNTIF(BA18:BG18,"冬休")+COUNTIF(BA18:BG18,"中止")</f>
        <v>0</v>
      </c>
      <c r="BJ14" s="7">
        <f>+COUNTIF(BF18:BG18,"夏休")+COUNTIF(BF18:BG18,"冬休")+COUNTIF(BF18:BG18,"中止")</f>
        <v>0</v>
      </c>
      <c r="BK14" s="9"/>
      <c r="BL14" s="32" t="s">
        <v>11</v>
      </c>
      <c r="BM14" s="33" t="str">
        <f>IF(BM13="","","月")</f>
        <v>月</v>
      </c>
      <c r="BN14" s="33" t="str">
        <f>IF(BN13="","","火")</f>
        <v>火</v>
      </c>
      <c r="BO14" s="33" t="str">
        <f>IF(BO13="","","水")</f>
        <v>水</v>
      </c>
      <c r="BP14" s="33" t="str">
        <f>IF(BP13="","","木")</f>
        <v>木</v>
      </c>
      <c r="BQ14" s="33" t="str">
        <f>IF(BQ13="","","金")</f>
        <v>金</v>
      </c>
      <c r="BR14" s="33" t="str">
        <f>IF(BR13="","","土")</f>
        <v>土</v>
      </c>
      <c r="BS14" s="33" t="str">
        <f>IF(BS13="","","日")</f>
        <v>日</v>
      </c>
      <c r="BT14" s="30" t="s">
        <v>12</v>
      </c>
      <c r="BU14" s="31">
        <f>+COUNTIF(BM18:BS18,"夏休")+COUNTIF(BM18:BS18,"冬休")+COUNTIF(BM18:BS18,"中止")</f>
        <v>0</v>
      </c>
      <c r="BV14" s="7">
        <f>+COUNTIF(BR18:BS18,"夏休")+COUNTIF(BR18:BS18,"冬休")+COUNTIF(BR18:BS18,"中止")</f>
        <v>0</v>
      </c>
      <c r="BY14" s="32" t="s">
        <v>11</v>
      </c>
      <c r="BZ14" s="33" t="str">
        <f>IF(BZ13="","","月")</f>
        <v>月</v>
      </c>
      <c r="CA14" s="33" t="str">
        <f>IF(CA13="","","火")</f>
        <v>火</v>
      </c>
      <c r="CB14" s="33" t="str">
        <f>IF(CB13="","","水")</f>
        <v>水</v>
      </c>
      <c r="CC14" s="33" t="str">
        <f>IF(CC13="","","木")</f>
        <v>木</v>
      </c>
      <c r="CD14" s="33" t="str">
        <f>IF(CD13="","","金")</f>
        <v>金</v>
      </c>
      <c r="CE14" s="33" t="str">
        <f>IF(CE13="","","土")</f>
        <v>土</v>
      </c>
      <c r="CF14" s="33" t="str">
        <f>IF(CF13="","","日")</f>
        <v>日</v>
      </c>
      <c r="CG14" s="30" t="s">
        <v>12</v>
      </c>
      <c r="CH14" s="31">
        <f>+COUNTIF(BZ18:CF18,"夏休")+COUNTIF(BZ18:CF18,"冬休")+COUNTIF(BZ18:CF18,"中止")</f>
        <v>0</v>
      </c>
      <c r="CI14" s="7">
        <f>+COUNTIF(CE18:CF18,"夏休")+COUNTIF(CE18:CF18,"冬休")+COUNTIF(CE18:CF18,"中止")</f>
        <v>0</v>
      </c>
      <c r="CJ14" s="9"/>
      <c r="CK14" s="32" t="s">
        <v>11</v>
      </c>
      <c r="CL14" s="33" t="str">
        <f>IF(CL13="","","月")</f>
        <v/>
      </c>
      <c r="CM14" s="33" t="str">
        <f>IF(CM13="","","火")</f>
        <v/>
      </c>
      <c r="CN14" s="33" t="str">
        <f>IF(CN13="","","水")</f>
        <v/>
      </c>
      <c r="CO14" s="33" t="str">
        <f>IF(CO13="","","木")</f>
        <v/>
      </c>
      <c r="CP14" s="33" t="str">
        <f>IF(CP13="","","金")</f>
        <v/>
      </c>
      <c r="CQ14" s="33" t="str">
        <f>IF(CQ13="","","土")</f>
        <v/>
      </c>
      <c r="CR14" s="33" t="str">
        <f>IF(CR13="","","日")</f>
        <v/>
      </c>
      <c r="CS14" s="30" t="s">
        <v>12</v>
      </c>
      <c r="CT14" s="31">
        <f>+COUNTIF(CL18:CR18,"夏休")+COUNTIF(CL18:CR18,"冬休")+COUNTIF(CL18:CR18,"中止")</f>
        <v>0</v>
      </c>
      <c r="CU14" s="7">
        <f>+COUNTIF(CQ18:CR18,"夏休")+COUNTIF(CQ18:CR18,"冬休")+COUNTIF(CQ18:CR18,"中止")</f>
        <v>0</v>
      </c>
    </row>
    <row r="15" spans="2:99" ht="13.5" customHeight="1">
      <c r="B15" s="102" t="s">
        <v>13</v>
      </c>
      <c r="C15" s="105"/>
      <c r="D15" s="99"/>
      <c r="E15" s="99"/>
      <c r="F15" s="99"/>
      <c r="G15" s="99"/>
      <c r="H15" s="99"/>
      <c r="I15" s="99"/>
      <c r="J15" s="34" t="s">
        <v>14</v>
      </c>
      <c r="K15" s="74">
        <f>COUNT(C13:I13)-K14</f>
        <v>6</v>
      </c>
      <c r="L15" s="80"/>
      <c r="M15" s="9"/>
      <c r="N15" s="102" t="s">
        <v>13</v>
      </c>
      <c r="O15" s="105"/>
      <c r="P15" s="99"/>
      <c r="Q15" s="99"/>
      <c r="R15" s="99"/>
      <c r="S15" s="99"/>
      <c r="T15" s="99"/>
      <c r="U15" s="99"/>
      <c r="V15" s="34" t="s">
        <v>14</v>
      </c>
      <c r="W15" s="74">
        <f>COUNT(O13:U13)-W14</f>
        <v>7</v>
      </c>
      <c r="X15" s="80"/>
      <c r="AA15" s="102" t="s">
        <v>13</v>
      </c>
      <c r="AB15" s="105"/>
      <c r="AC15" s="99"/>
      <c r="AD15" s="99"/>
      <c r="AE15" s="99"/>
      <c r="AF15" s="99"/>
      <c r="AG15" s="99"/>
      <c r="AH15" s="99"/>
      <c r="AI15" s="34" t="s">
        <v>14</v>
      </c>
      <c r="AJ15" s="74">
        <f>COUNT(AB13:AH13)-AJ14</f>
        <v>7</v>
      </c>
      <c r="AK15" s="80"/>
      <c r="AL15" s="9"/>
      <c r="AM15" s="102" t="s">
        <v>13</v>
      </c>
      <c r="AN15" s="105"/>
      <c r="AO15" s="99"/>
      <c r="AP15" s="99"/>
      <c r="AQ15" s="99"/>
      <c r="AR15" s="99"/>
      <c r="AS15" s="99"/>
      <c r="AT15" s="99"/>
      <c r="AU15" s="34" t="s">
        <v>14</v>
      </c>
      <c r="AV15" s="74">
        <f>COUNT(AN13:AT13)-AV14</f>
        <v>7</v>
      </c>
      <c r="AW15" s="80"/>
      <c r="AZ15" s="102" t="s">
        <v>13</v>
      </c>
      <c r="BA15" s="105"/>
      <c r="BB15" s="99"/>
      <c r="BC15" s="99"/>
      <c r="BD15" s="99"/>
      <c r="BE15" s="99"/>
      <c r="BF15" s="99"/>
      <c r="BG15" s="99"/>
      <c r="BH15" s="34" t="s">
        <v>14</v>
      </c>
      <c r="BI15" s="74">
        <f>COUNT(BA13:BG13)-BI14</f>
        <v>7</v>
      </c>
      <c r="BJ15" s="80"/>
      <c r="BK15" s="9"/>
      <c r="BL15" s="102" t="s">
        <v>13</v>
      </c>
      <c r="BM15" s="105"/>
      <c r="BN15" s="99"/>
      <c r="BO15" s="99"/>
      <c r="BP15" s="99"/>
      <c r="BQ15" s="99"/>
      <c r="BR15" s="99"/>
      <c r="BS15" s="99"/>
      <c r="BT15" s="34" t="s">
        <v>14</v>
      </c>
      <c r="BU15" s="74">
        <f>COUNT(BM13:BS13)-BU14</f>
        <v>7</v>
      </c>
      <c r="BV15" s="80"/>
      <c r="BY15" s="102" t="s">
        <v>13</v>
      </c>
      <c r="BZ15" s="105"/>
      <c r="CA15" s="99"/>
      <c r="CB15" s="99"/>
      <c r="CC15" s="99"/>
      <c r="CD15" s="99"/>
      <c r="CE15" s="99"/>
      <c r="CF15" s="99"/>
      <c r="CG15" s="34" t="s">
        <v>14</v>
      </c>
      <c r="CH15" s="74">
        <f>COUNT(BZ13:CF13)-CH14</f>
        <v>7</v>
      </c>
      <c r="CI15" s="80"/>
      <c r="CJ15" s="9"/>
      <c r="CK15" s="102" t="s">
        <v>13</v>
      </c>
      <c r="CL15" s="105"/>
      <c r="CM15" s="99"/>
      <c r="CN15" s="99"/>
      <c r="CO15" s="99"/>
      <c r="CP15" s="99"/>
      <c r="CQ15" s="99"/>
      <c r="CR15" s="99"/>
      <c r="CS15" s="34" t="s">
        <v>14</v>
      </c>
      <c r="CT15" s="74">
        <f>COUNT(CL13:CR13)-CT14</f>
        <v>0</v>
      </c>
      <c r="CU15" s="80"/>
    </row>
    <row r="16" spans="2:99" ht="13.5" customHeight="1">
      <c r="B16" s="103"/>
      <c r="C16" s="106"/>
      <c r="D16" s="100"/>
      <c r="E16" s="100"/>
      <c r="F16" s="100"/>
      <c r="G16" s="100"/>
      <c r="H16" s="100"/>
      <c r="I16" s="100"/>
      <c r="J16" s="34" t="s">
        <v>15</v>
      </c>
      <c r="K16" s="36">
        <f>+COUNTIF(C19:I19,"休")</f>
        <v>0</v>
      </c>
      <c r="M16" s="37"/>
      <c r="N16" s="103"/>
      <c r="O16" s="106"/>
      <c r="P16" s="100"/>
      <c r="Q16" s="100"/>
      <c r="R16" s="100"/>
      <c r="S16" s="100"/>
      <c r="T16" s="100"/>
      <c r="U16" s="100"/>
      <c r="V16" s="34" t="s">
        <v>15</v>
      </c>
      <c r="W16" s="36">
        <f>+COUNTIF(O19:U19,"休")</f>
        <v>0</v>
      </c>
      <c r="AA16" s="103"/>
      <c r="AB16" s="106"/>
      <c r="AC16" s="100"/>
      <c r="AD16" s="100"/>
      <c r="AE16" s="100"/>
      <c r="AF16" s="100"/>
      <c r="AG16" s="100"/>
      <c r="AH16" s="100"/>
      <c r="AI16" s="34" t="s">
        <v>15</v>
      </c>
      <c r="AJ16" s="36">
        <f>+COUNTIF(AB19:AH19,"休")</f>
        <v>0</v>
      </c>
      <c r="AL16" s="37"/>
      <c r="AM16" s="103"/>
      <c r="AN16" s="106"/>
      <c r="AO16" s="100"/>
      <c r="AP16" s="100"/>
      <c r="AQ16" s="100"/>
      <c r="AR16" s="100"/>
      <c r="AS16" s="100"/>
      <c r="AT16" s="100"/>
      <c r="AU16" s="34" t="s">
        <v>15</v>
      </c>
      <c r="AV16" s="36">
        <f>+COUNTIF(AN19:AT19,"休")</f>
        <v>0</v>
      </c>
      <c r="AZ16" s="103"/>
      <c r="BA16" s="106"/>
      <c r="BB16" s="100"/>
      <c r="BC16" s="100"/>
      <c r="BD16" s="100"/>
      <c r="BE16" s="100"/>
      <c r="BF16" s="100"/>
      <c r="BG16" s="100"/>
      <c r="BH16" s="34" t="s">
        <v>15</v>
      </c>
      <c r="BI16" s="36">
        <f>+COUNTIF(BA19:BG19,"休")</f>
        <v>0</v>
      </c>
      <c r="BK16" s="37"/>
      <c r="BL16" s="103"/>
      <c r="BM16" s="106"/>
      <c r="BN16" s="100"/>
      <c r="BO16" s="100"/>
      <c r="BP16" s="100"/>
      <c r="BQ16" s="100"/>
      <c r="BR16" s="100"/>
      <c r="BS16" s="100"/>
      <c r="BT16" s="34" t="s">
        <v>15</v>
      </c>
      <c r="BU16" s="36">
        <f>+COUNTIF(BM19:BS19,"休")</f>
        <v>0</v>
      </c>
      <c r="BY16" s="103"/>
      <c r="BZ16" s="106"/>
      <c r="CA16" s="100"/>
      <c r="CB16" s="100"/>
      <c r="CC16" s="100"/>
      <c r="CD16" s="100"/>
      <c r="CE16" s="100"/>
      <c r="CF16" s="100"/>
      <c r="CG16" s="34" t="s">
        <v>15</v>
      </c>
      <c r="CH16" s="36">
        <f>+COUNTIF(BZ19:CF19,"休")</f>
        <v>0</v>
      </c>
      <c r="CJ16" s="37"/>
      <c r="CK16" s="103"/>
      <c r="CL16" s="106"/>
      <c r="CM16" s="100"/>
      <c r="CN16" s="100"/>
      <c r="CO16" s="100"/>
      <c r="CP16" s="100"/>
      <c r="CQ16" s="100"/>
      <c r="CR16" s="100"/>
      <c r="CS16" s="34" t="s">
        <v>15</v>
      </c>
      <c r="CT16" s="36">
        <f>+COUNTIF(CL19:CR19,"休")</f>
        <v>0</v>
      </c>
    </row>
    <row r="17" spans="2:99" ht="13.5" customHeight="1">
      <c r="B17" s="104"/>
      <c r="C17" s="107"/>
      <c r="D17" s="101"/>
      <c r="E17" s="101"/>
      <c r="F17" s="101"/>
      <c r="G17" s="101"/>
      <c r="H17" s="101"/>
      <c r="I17" s="101"/>
      <c r="J17" s="34" t="s">
        <v>16</v>
      </c>
      <c r="K17" s="38">
        <f>+K16/K15</f>
        <v>0</v>
      </c>
      <c r="L17" s="52"/>
      <c r="M17" s="9"/>
      <c r="N17" s="104"/>
      <c r="O17" s="107"/>
      <c r="P17" s="101"/>
      <c r="Q17" s="101"/>
      <c r="R17" s="101"/>
      <c r="S17" s="101"/>
      <c r="T17" s="101"/>
      <c r="U17" s="101"/>
      <c r="V17" s="34" t="s">
        <v>16</v>
      </c>
      <c r="W17" s="38">
        <f>+W16/W15</f>
        <v>0</v>
      </c>
      <c r="X17" s="52"/>
      <c r="AA17" s="104"/>
      <c r="AB17" s="107"/>
      <c r="AC17" s="101"/>
      <c r="AD17" s="101"/>
      <c r="AE17" s="101"/>
      <c r="AF17" s="101"/>
      <c r="AG17" s="101"/>
      <c r="AH17" s="101"/>
      <c r="AI17" s="34" t="s">
        <v>16</v>
      </c>
      <c r="AJ17" s="38">
        <f>+AJ16/AJ15</f>
        <v>0</v>
      </c>
      <c r="AK17" s="52"/>
      <c r="AL17" s="9"/>
      <c r="AM17" s="104"/>
      <c r="AN17" s="107"/>
      <c r="AO17" s="101"/>
      <c r="AP17" s="101"/>
      <c r="AQ17" s="101"/>
      <c r="AR17" s="101"/>
      <c r="AS17" s="101"/>
      <c r="AT17" s="101"/>
      <c r="AU17" s="34" t="s">
        <v>16</v>
      </c>
      <c r="AV17" s="38">
        <f>+AV16/AV15</f>
        <v>0</v>
      </c>
      <c r="AW17" s="52"/>
      <c r="AZ17" s="104"/>
      <c r="BA17" s="107"/>
      <c r="BB17" s="101"/>
      <c r="BC17" s="101"/>
      <c r="BD17" s="101"/>
      <c r="BE17" s="101"/>
      <c r="BF17" s="101"/>
      <c r="BG17" s="101"/>
      <c r="BH17" s="34" t="s">
        <v>16</v>
      </c>
      <c r="BI17" s="38">
        <f>+BI16/BI15</f>
        <v>0</v>
      </c>
      <c r="BJ17" s="52"/>
      <c r="BK17" s="9"/>
      <c r="BL17" s="104"/>
      <c r="BM17" s="107"/>
      <c r="BN17" s="101"/>
      <c r="BO17" s="101"/>
      <c r="BP17" s="101"/>
      <c r="BQ17" s="101"/>
      <c r="BR17" s="101"/>
      <c r="BS17" s="101"/>
      <c r="BT17" s="34" t="s">
        <v>16</v>
      </c>
      <c r="BU17" s="75">
        <f>+BU16/BU15</f>
        <v>0</v>
      </c>
      <c r="BV17" s="52"/>
      <c r="BY17" s="104"/>
      <c r="BZ17" s="107"/>
      <c r="CA17" s="101"/>
      <c r="CB17" s="101"/>
      <c r="CC17" s="101"/>
      <c r="CD17" s="101"/>
      <c r="CE17" s="101"/>
      <c r="CF17" s="101"/>
      <c r="CG17" s="34" t="s">
        <v>16</v>
      </c>
      <c r="CH17" s="38">
        <f>+CH16/CH15</f>
        <v>0</v>
      </c>
      <c r="CI17" s="52"/>
      <c r="CJ17" s="9"/>
      <c r="CK17" s="104"/>
      <c r="CL17" s="107"/>
      <c r="CM17" s="101"/>
      <c r="CN17" s="101"/>
      <c r="CO17" s="101"/>
      <c r="CP17" s="101"/>
      <c r="CQ17" s="101"/>
      <c r="CR17" s="101"/>
      <c r="CS17" s="34" t="s">
        <v>16</v>
      </c>
      <c r="CT17" s="75" t="e">
        <f>+CT16/CT15</f>
        <v>#DIV/0!</v>
      </c>
      <c r="CU17" s="52"/>
    </row>
    <row r="18" spans="2:99">
      <c r="B18" s="39" t="s">
        <v>17</v>
      </c>
      <c r="C18" s="2" t="s">
        <v>18</v>
      </c>
      <c r="D18" s="2"/>
      <c r="E18" s="2"/>
      <c r="F18" s="2"/>
      <c r="G18" s="2"/>
      <c r="H18" s="2"/>
      <c r="I18" s="2"/>
      <c r="J18" s="34" t="s">
        <v>19</v>
      </c>
      <c r="K18" s="36">
        <f>+COUNTIF(C20:I20,"*休")</f>
        <v>0</v>
      </c>
      <c r="M18" s="9"/>
      <c r="N18" s="39" t="s">
        <v>17</v>
      </c>
      <c r="O18" s="2"/>
      <c r="P18" s="2"/>
      <c r="Q18" s="2"/>
      <c r="R18" s="2"/>
      <c r="S18" s="2"/>
      <c r="T18" s="2"/>
      <c r="U18" s="2" t="s">
        <v>18</v>
      </c>
      <c r="V18" s="34" t="s">
        <v>19</v>
      </c>
      <c r="W18" s="36">
        <f>+COUNTIF(O20:U20,"*休")</f>
        <v>0</v>
      </c>
      <c r="AA18" s="39" t="s">
        <v>17</v>
      </c>
      <c r="AB18" s="2"/>
      <c r="AC18" s="2" t="s">
        <v>18</v>
      </c>
      <c r="AD18" s="2"/>
      <c r="AE18" s="2"/>
      <c r="AF18" s="2"/>
      <c r="AG18" s="2"/>
      <c r="AH18" s="2" t="s">
        <v>18</v>
      </c>
      <c r="AI18" s="34" t="s">
        <v>19</v>
      </c>
      <c r="AJ18" s="36">
        <f>+COUNTIF(AB20:AH20,"*休")</f>
        <v>0</v>
      </c>
      <c r="AL18" s="9"/>
      <c r="AM18" s="39" t="s">
        <v>17</v>
      </c>
      <c r="AN18" s="2"/>
      <c r="AO18" s="2" t="s">
        <v>18</v>
      </c>
      <c r="AP18" s="2"/>
      <c r="AQ18" s="2"/>
      <c r="AR18" s="2"/>
      <c r="AS18" s="2"/>
      <c r="AT18" s="2" t="s">
        <v>18</v>
      </c>
      <c r="AU18" s="34" t="s">
        <v>19</v>
      </c>
      <c r="AV18" s="36">
        <f>+COUNTIF(AN20:AT20,"*休")</f>
        <v>0</v>
      </c>
      <c r="AZ18" s="39" t="s">
        <v>17</v>
      </c>
      <c r="BA18" s="2"/>
      <c r="BB18" s="2" t="s">
        <v>18</v>
      </c>
      <c r="BC18" s="2"/>
      <c r="BD18" s="2"/>
      <c r="BE18" s="2"/>
      <c r="BF18" s="2"/>
      <c r="BG18" s="2" t="s">
        <v>18</v>
      </c>
      <c r="BH18" s="34" t="s">
        <v>19</v>
      </c>
      <c r="BI18" s="36">
        <f>+COUNTIF(BA20:BG20,"*休")</f>
        <v>0</v>
      </c>
      <c r="BK18" s="9"/>
      <c r="BL18" s="39" t="s">
        <v>17</v>
      </c>
      <c r="BM18" s="2"/>
      <c r="BN18" s="2" t="s">
        <v>18</v>
      </c>
      <c r="BO18" s="2"/>
      <c r="BP18" s="2"/>
      <c r="BQ18" s="2"/>
      <c r="BR18" s="2"/>
      <c r="BS18" s="2" t="s">
        <v>18</v>
      </c>
      <c r="BT18" s="34" t="s">
        <v>19</v>
      </c>
      <c r="BU18" s="36">
        <f>+COUNTIF(BM20:BS20,"*休")</f>
        <v>0</v>
      </c>
      <c r="BY18" s="39" t="s">
        <v>17</v>
      </c>
      <c r="BZ18" s="2"/>
      <c r="CA18" s="2" t="s">
        <v>18</v>
      </c>
      <c r="CB18" s="2"/>
      <c r="CC18" s="2"/>
      <c r="CD18" s="2"/>
      <c r="CE18" s="2"/>
      <c r="CF18" s="2" t="s">
        <v>18</v>
      </c>
      <c r="CG18" s="34" t="s">
        <v>19</v>
      </c>
      <c r="CH18" s="36">
        <f>+COUNTIF(BZ20:CF20,"*休")</f>
        <v>0</v>
      </c>
      <c r="CJ18" s="9"/>
      <c r="CK18" s="39" t="s">
        <v>17</v>
      </c>
      <c r="CL18" s="2"/>
      <c r="CM18" s="2" t="s">
        <v>18</v>
      </c>
      <c r="CN18" s="2"/>
      <c r="CO18" s="2"/>
      <c r="CP18" s="2"/>
      <c r="CQ18" s="2"/>
      <c r="CR18" s="2" t="s">
        <v>18</v>
      </c>
      <c r="CS18" s="34" t="s">
        <v>19</v>
      </c>
      <c r="CT18" s="36">
        <f>+COUNTIF(CL20:CR20,"*休")</f>
        <v>0</v>
      </c>
    </row>
    <row r="19" spans="2:99">
      <c r="B19" s="32" t="s">
        <v>20</v>
      </c>
      <c r="C19" s="2"/>
      <c r="D19" s="2"/>
      <c r="E19" s="2"/>
      <c r="F19" s="2" t="s">
        <v>18</v>
      </c>
      <c r="G19" s="2"/>
      <c r="H19" s="2"/>
      <c r="I19" s="2"/>
      <c r="J19" s="40" t="s">
        <v>21</v>
      </c>
      <c r="K19" s="41">
        <f>+K18/K15</f>
        <v>0</v>
      </c>
      <c r="L19" s="52"/>
      <c r="M19" s="9"/>
      <c r="N19" s="32" t="s">
        <v>20</v>
      </c>
      <c r="O19" s="2"/>
      <c r="P19" s="2" t="s">
        <v>18</v>
      </c>
      <c r="Q19" s="2"/>
      <c r="R19" s="2"/>
      <c r="S19" s="2"/>
      <c r="T19" s="2"/>
      <c r="U19" s="2" t="s">
        <v>18</v>
      </c>
      <c r="V19" s="40" t="s">
        <v>21</v>
      </c>
      <c r="W19" s="41">
        <f>+W18/W15</f>
        <v>0</v>
      </c>
      <c r="X19" s="52"/>
      <c r="AA19" s="32" t="s">
        <v>20</v>
      </c>
      <c r="AB19" s="2"/>
      <c r="AC19" s="2" t="s">
        <v>18</v>
      </c>
      <c r="AD19" s="2"/>
      <c r="AE19" s="2"/>
      <c r="AF19" s="2"/>
      <c r="AG19" s="2"/>
      <c r="AH19" s="2" t="s">
        <v>18</v>
      </c>
      <c r="AI19" s="40" t="s">
        <v>21</v>
      </c>
      <c r="AJ19" s="41">
        <f>+AJ18/AJ15</f>
        <v>0</v>
      </c>
      <c r="AK19" s="52"/>
      <c r="AL19" s="9"/>
      <c r="AM19" s="32" t="s">
        <v>20</v>
      </c>
      <c r="AN19" s="2"/>
      <c r="AO19" s="2" t="s">
        <v>18</v>
      </c>
      <c r="AP19" s="2"/>
      <c r="AQ19" s="2"/>
      <c r="AR19" s="2"/>
      <c r="AS19" s="2"/>
      <c r="AT19" s="2" t="s">
        <v>18</v>
      </c>
      <c r="AU19" s="40" t="s">
        <v>21</v>
      </c>
      <c r="AV19" s="41">
        <f>+AV18/AV15</f>
        <v>0</v>
      </c>
      <c r="AW19" s="52"/>
      <c r="AZ19" s="32" t="s">
        <v>20</v>
      </c>
      <c r="BA19" s="2"/>
      <c r="BB19" s="2" t="s">
        <v>18</v>
      </c>
      <c r="BC19" s="2"/>
      <c r="BD19" s="2"/>
      <c r="BE19" s="2"/>
      <c r="BF19" s="2"/>
      <c r="BG19" s="2" t="s">
        <v>18</v>
      </c>
      <c r="BH19" s="40" t="s">
        <v>21</v>
      </c>
      <c r="BI19" s="41">
        <f>+BI18/BI15</f>
        <v>0</v>
      </c>
      <c r="BJ19" s="52"/>
      <c r="BK19" s="9"/>
      <c r="BL19" s="32" t="s">
        <v>20</v>
      </c>
      <c r="BM19" s="2"/>
      <c r="BN19" s="2" t="s">
        <v>18</v>
      </c>
      <c r="BO19" s="2"/>
      <c r="BP19" s="2"/>
      <c r="BQ19" s="2"/>
      <c r="BR19" s="2"/>
      <c r="BS19" s="2" t="s">
        <v>18</v>
      </c>
      <c r="BT19" s="40" t="s">
        <v>21</v>
      </c>
      <c r="BU19" s="41">
        <f>+BU18/BU15</f>
        <v>0</v>
      </c>
      <c r="BV19" s="52"/>
      <c r="BY19" s="32" t="s">
        <v>20</v>
      </c>
      <c r="BZ19" s="2"/>
      <c r="CA19" s="2" t="s">
        <v>18</v>
      </c>
      <c r="CB19" s="2"/>
      <c r="CC19" s="2"/>
      <c r="CD19" s="2"/>
      <c r="CE19" s="2"/>
      <c r="CF19" s="2" t="s">
        <v>18</v>
      </c>
      <c r="CG19" s="40" t="s">
        <v>21</v>
      </c>
      <c r="CH19" s="41">
        <f>+CH18/CH15</f>
        <v>0</v>
      </c>
      <c r="CI19" s="52"/>
      <c r="CJ19" s="9"/>
      <c r="CK19" s="32" t="s">
        <v>20</v>
      </c>
      <c r="CL19" s="2"/>
      <c r="CM19" s="2" t="s">
        <v>18</v>
      </c>
      <c r="CN19" s="2"/>
      <c r="CO19" s="2"/>
      <c r="CP19" s="2"/>
      <c r="CQ19" s="2"/>
      <c r="CR19" s="2" t="s">
        <v>18</v>
      </c>
      <c r="CS19" s="40" t="s">
        <v>21</v>
      </c>
      <c r="CT19" s="41" t="e">
        <f>+CT18/CT15</f>
        <v>#DIV/0!</v>
      </c>
      <c r="CU19" s="52"/>
    </row>
    <row r="20" spans="2:99">
      <c r="B20" s="42" t="s">
        <v>22</v>
      </c>
      <c r="C20" s="56"/>
      <c r="D20" s="56"/>
      <c r="E20" s="56"/>
      <c r="F20" s="56"/>
      <c r="G20" s="56"/>
      <c r="H20" s="56"/>
      <c r="I20" s="56"/>
      <c r="J20" s="76" t="s">
        <v>23</v>
      </c>
      <c r="K20" s="44" t="str">
        <f>IF(H21="","OK",_xlfn.IFS(H19=I19="休","OK",K18&gt;=2,"OK",K18&gt;=2-L14,"OK",K18&lt;2,"NG"))</f>
        <v>NG</v>
      </c>
      <c r="L20" s="52"/>
      <c r="M20" s="37"/>
      <c r="N20" s="42" t="s">
        <v>22</v>
      </c>
      <c r="O20" s="56"/>
      <c r="P20" s="56"/>
      <c r="Q20" s="56"/>
      <c r="R20" s="56"/>
      <c r="S20" s="56"/>
      <c r="T20" s="56"/>
      <c r="U20" s="56"/>
      <c r="V20" s="76" t="s">
        <v>23</v>
      </c>
      <c r="W20" s="44" t="str">
        <f>IF(T21="","OK",_xlfn.IFS(T19=U19="休","OK",W18&gt;=2,"OK",W18&gt;=2-X14,"OK",W18&lt;2,"NG"))</f>
        <v>NG</v>
      </c>
      <c r="X20" s="52"/>
      <c r="AA20" s="42" t="s">
        <v>22</v>
      </c>
      <c r="AB20" s="56"/>
      <c r="AC20" s="56"/>
      <c r="AD20" s="56"/>
      <c r="AE20" s="56"/>
      <c r="AF20" s="56"/>
      <c r="AG20" s="56"/>
      <c r="AH20" s="56"/>
      <c r="AI20" s="76" t="s">
        <v>23</v>
      </c>
      <c r="AJ20" s="44" t="str">
        <f>IF(AG21="","OK",_xlfn.IFS(AG19=AH19="休","OK",AJ18&gt;=2,"OK",AJ18&gt;=2-AK14,"OK",AJ18&lt;2,"NG"))</f>
        <v>NG</v>
      </c>
      <c r="AK20" s="52"/>
      <c r="AL20" s="37"/>
      <c r="AM20" s="42" t="s">
        <v>22</v>
      </c>
      <c r="AN20" s="56"/>
      <c r="AO20" s="56"/>
      <c r="AP20" s="56"/>
      <c r="AQ20" s="56"/>
      <c r="AR20" s="56"/>
      <c r="AS20" s="56"/>
      <c r="AT20" s="56"/>
      <c r="AU20" s="76" t="s">
        <v>23</v>
      </c>
      <c r="AV20" s="44" t="str">
        <f>IF(AS21="","OK",_xlfn.IFS(AS19=AT19="休","OK",AV18&gt;=2,"OK",AV18&gt;=2-AW14,"OK",AV18&lt;2,"NG"))</f>
        <v>NG</v>
      </c>
      <c r="AW20" s="52"/>
      <c r="AZ20" s="42" t="s">
        <v>22</v>
      </c>
      <c r="BA20" s="56"/>
      <c r="BB20" s="56"/>
      <c r="BC20" s="56"/>
      <c r="BD20" s="56"/>
      <c r="BE20" s="56"/>
      <c r="BF20" s="56"/>
      <c r="BG20" s="56"/>
      <c r="BH20" s="76" t="s">
        <v>23</v>
      </c>
      <c r="BI20" s="44" t="str">
        <f>IF(BF21="","OK",_xlfn.IFS(BF19=BG19="休","OK",BI18&gt;=2,"OK",BI18&gt;=2-BJ14,"OK",BI18&lt;2,"NG"))</f>
        <v>NG</v>
      </c>
      <c r="BJ20" s="52"/>
      <c r="BK20" s="37"/>
      <c r="BL20" s="42" t="s">
        <v>22</v>
      </c>
      <c r="BM20" s="56"/>
      <c r="BN20" s="56"/>
      <c r="BO20" s="56"/>
      <c r="BP20" s="56"/>
      <c r="BQ20" s="56"/>
      <c r="BR20" s="56"/>
      <c r="BS20" s="56"/>
      <c r="BT20" s="76" t="s">
        <v>23</v>
      </c>
      <c r="BU20" s="44" t="str">
        <f>IF(BR21="","OK",_xlfn.IFS(BR19=BS19="休","OK",BU18&gt;=2,"OK",BU18&gt;=2-BV14,"OK",BU18&lt;2,"NG"))</f>
        <v>NG</v>
      </c>
      <c r="BV20" s="52"/>
      <c r="BY20" s="42" t="s">
        <v>22</v>
      </c>
      <c r="BZ20" s="56"/>
      <c r="CA20" s="56"/>
      <c r="CB20" s="56"/>
      <c r="CC20" s="56"/>
      <c r="CD20" s="56"/>
      <c r="CE20" s="56"/>
      <c r="CF20" s="56"/>
      <c r="CG20" s="76" t="s">
        <v>23</v>
      </c>
      <c r="CH20" s="44" t="str">
        <f>IF(CE21="","OK",_xlfn.IFS(CE19=CF19="休","OK",CH18&gt;=2,"OK",CH18&gt;=2-CI14,"OK",CH18&lt;2,"NG"))</f>
        <v>NG</v>
      </c>
      <c r="CI20" s="52"/>
      <c r="CJ20" s="37"/>
      <c r="CK20" s="42" t="s">
        <v>22</v>
      </c>
      <c r="CL20" s="56"/>
      <c r="CM20" s="56"/>
      <c r="CN20" s="56"/>
      <c r="CO20" s="56"/>
      <c r="CP20" s="56"/>
      <c r="CQ20" s="56"/>
      <c r="CR20" s="56"/>
      <c r="CS20" s="76" t="s">
        <v>23</v>
      </c>
      <c r="CT20" s="44" t="str">
        <f>IF(CQ21="","OK",_xlfn.IFS(CQ19=CR19="休","OK",CT18&gt;=2,"OK",CT18&gt;=2-CU14,"OK",CT18&lt;2,"NG"))</f>
        <v>OK</v>
      </c>
      <c r="CU20" s="52"/>
    </row>
    <row r="21" spans="2:99" hidden="1" outlineLevel="1">
      <c r="C21" s="77" t="str">
        <f>IF(C13="","",IF(C18="","通常",IF(C18="　","通常",C18)))</f>
        <v/>
      </c>
      <c r="D21" s="77" t="str">
        <f t="shared" ref="D21:I21" si="30">IF(D13="","",IF(D18="","通常",IF(D18="　","通常",D18)))</f>
        <v>通常</v>
      </c>
      <c r="E21" s="77" t="str">
        <f t="shared" si="30"/>
        <v>通常</v>
      </c>
      <c r="F21" s="77" t="str">
        <f t="shared" si="30"/>
        <v>通常</v>
      </c>
      <c r="G21" s="77" t="str">
        <f t="shared" si="30"/>
        <v>通常</v>
      </c>
      <c r="H21" s="77" t="str">
        <f t="shared" si="30"/>
        <v>通常</v>
      </c>
      <c r="I21" s="77" t="str">
        <f t="shared" si="30"/>
        <v>通常</v>
      </c>
      <c r="J21" s="78"/>
      <c r="K21" s="52"/>
      <c r="L21" s="52"/>
      <c r="M21" s="37"/>
      <c r="O21" s="77" t="str">
        <f>IF(O13="","",IF(O18="","通常",IF(O18="　","通常",O18)))</f>
        <v>通常</v>
      </c>
      <c r="P21" s="77" t="str">
        <f t="shared" ref="P21:U21" si="31">IF(P13="","",IF(P18="","通常",IF(P18="　","通常",P18)))</f>
        <v>通常</v>
      </c>
      <c r="Q21" s="77" t="str">
        <f t="shared" si="31"/>
        <v>通常</v>
      </c>
      <c r="R21" s="77" t="str">
        <f t="shared" si="31"/>
        <v>通常</v>
      </c>
      <c r="S21" s="77" t="str">
        <f t="shared" si="31"/>
        <v>通常</v>
      </c>
      <c r="T21" s="77" t="str">
        <f t="shared" si="31"/>
        <v>通常</v>
      </c>
      <c r="U21" s="77" t="str">
        <f t="shared" si="31"/>
        <v>通常</v>
      </c>
      <c r="V21" s="78"/>
      <c r="W21" s="52"/>
      <c r="X21" s="52"/>
      <c r="AB21" s="77" t="str">
        <f>IF(AB13="","",IF(AB18="","通常",IF(AB18="　","通常",AB18)))</f>
        <v>通常</v>
      </c>
      <c r="AC21" s="77" t="str">
        <f t="shared" ref="AC21:AH21" si="32">IF(AC13="","",IF(AC18="","通常",IF(AC18="　","通常",AC18)))</f>
        <v>通常</v>
      </c>
      <c r="AD21" s="77" t="str">
        <f t="shared" si="32"/>
        <v>通常</v>
      </c>
      <c r="AE21" s="77" t="str">
        <f t="shared" si="32"/>
        <v>通常</v>
      </c>
      <c r="AF21" s="77" t="str">
        <f t="shared" si="32"/>
        <v>通常</v>
      </c>
      <c r="AG21" s="77" t="str">
        <f t="shared" si="32"/>
        <v>通常</v>
      </c>
      <c r="AH21" s="77" t="str">
        <f t="shared" si="32"/>
        <v>通常</v>
      </c>
      <c r="AI21" s="78"/>
      <c r="AJ21" s="52"/>
      <c r="AK21" s="52"/>
      <c r="AL21" s="37"/>
      <c r="AN21" s="77" t="str">
        <f>IF(AN13="","",IF(AN18="","通常",IF(AN18="　","通常",AN18)))</f>
        <v>通常</v>
      </c>
      <c r="AO21" s="77" t="str">
        <f t="shared" ref="AO21:AT21" si="33">IF(AO13="","",IF(AO18="","通常",IF(AO18="　","通常",AO18)))</f>
        <v>通常</v>
      </c>
      <c r="AP21" s="77" t="str">
        <f t="shared" si="33"/>
        <v>通常</v>
      </c>
      <c r="AQ21" s="77" t="str">
        <f t="shared" si="33"/>
        <v>通常</v>
      </c>
      <c r="AR21" s="77" t="str">
        <f t="shared" si="33"/>
        <v>通常</v>
      </c>
      <c r="AS21" s="77" t="str">
        <f t="shared" si="33"/>
        <v>通常</v>
      </c>
      <c r="AT21" s="77" t="str">
        <f t="shared" si="33"/>
        <v>通常</v>
      </c>
      <c r="AU21" s="78"/>
      <c r="AV21" s="52"/>
      <c r="AW21" s="52"/>
      <c r="BA21" s="77" t="str">
        <f>IF(BA13="","",IF(BA18="","通常",IF(BA18="　","通常",BA18)))</f>
        <v>通常</v>
      </c>
      <c r="BB21" s="77" t="str">
        <f t="shared" ref="BB21:BG21" si="34">IF(BB13="","",IF(BB18="","通常",IF(BB18="　","通常",BB18)))</f>
        <v>通常</v>
      </c>
      <c r="BC21" s="77" t="str">
        <f t="shared" si="34"/>
        <v>通常</v>
      </c>
      <c r="BD21" s="77" t="str">
        <f t="shared" si="34"/>
        <v>通常</v>
      </c>
      <c r="BE21" s="77" t="str">
        <f t="shared" si="34"/>
        <v>通常</v>
      </c>
      <c r="BF21" s="77" t="str">
        <f t="shared" si="34"/>
        <v>通常</v>
      </c>
      <c r="BG21" s="77" t="str">
        <f t="shared" si="34"/>
        <v>通常</v>
      </c>
      <c r="BH21" s="78"/>
      <c r="BI21" s="52"/>
      <c r="BJ21" s="52"/>
      <c r="BK21" s="37"/>
      <c r="BM21" s="77" t="str">
        <f>IF(BM13="","",IF(BM18="","通常",IF(BM18="　","通常",BM18)))</f>
        <v>通常</v>
      </c>
      <c r="BN21" s="77" t="str">
        <f t="shared" ref="BN21:BS21" si="35">IF(BN13="","",IF(BN18="","通常",IF(BN18="　","通常",BN18)))</f>
        <v>通常</v>
      </c>
      <c r="BO21" s="77" t="str">
        <f t="shared" si="35"/>
        <v>通常</v>
      </c>
      <c r="BP21" s="77" t="str">
        <f t="shared" si="35"/>
        <v>通常</v>
      </c>
      <c r="BQ21" s="77" t="str">
        <f t="shared" si="35"/>
        <v>通常</v>
      </c>
      <c r="BR21" s="77" t="str">
        <f t="shared" si="35"/>
        <v>通常</v>
      </c>
      <c r="BS21" s="77" t="str">
        <f t="shared" si="35"/>
        <v>通常</v>
      </c>
      <c r="BT21" s="78"/>
      <c r="BU21" s="52"/>
      <c r="BV21" s="52"/>
      <c r="BZ21" s="77" t="str">
        <f>IF(BZ13="","",IF(BZ18="","通常",IF(BZ18="　","通常",BZ18)))</f>
        <v>通常</v>
      </c>
      <c r="CA21" s="77" t="str">
        <f t="shared" ref="CA21:CF21" si="36">IF(CA13="","",IF(CA18="","通常",IF(CA18="　","通常",CA18)))</f>
        <v>通常</v>
      </c>
      <c r="CB21" s="77" t="str">
        <f t="shared" si="36"/>
        <v>通常</v>
      </c>
      <c r="CC21" s="77" t="str">
        <f t="shared" si="36"/>
        <v>通常</v>
      </c>
      <c r="CD21" s="77" t="str">
        <f t="shared" si="36"/>
        <v>通常</v>
      </c>
      <c r="CE21" s="77" t="str">
        <f t="shared" si="36"/>
        <v>通常</v>
      </c>
      <c r="CF21" s="77" t="str">
        <f t="shared" si="36"/>
        <v>通常</v>
      </c>
      <c r="CG21" s="78"/>
      <c r="CH21" s="52"/>
      <c r="CI21" s="52"/>
      <c r="CJ21" s="37"/>
      <c r="CL21" s="77" t="str">
        <f>IF(CL13="","",IF(CL18="","通常",IF(CL18="　","通常",CL18)))</f>
        <v/>
      </c>
      <c r="CM21" s="77" t="str">
        <f t="shared" ref="CM21:CR21" si="37">IF(CM13="","",IF(CM18="","通常",IF(CM18="　","通常",CM18)))</f>
        <v/>
      </c>
      <c r="CN21" s="77" t="str">
        <f t="shared" si="37"/>
        <v/>
      </c>
      <c r="CO21" s="77" t="str">
        <f t="shared" si="37"/>
        <v/>
      </c>
      <c r="CP21" s="77" t="str">
        <f t="shared" si="37"/>
        <v/>
      </c>
      <c r="CQ21" s="77" t="str">
        <f t="shared" si="37"/>
        <v/>
      </c>
      <c r="CR21" s="77" t="str">
        <f t="shared" si="37"/>
        <v/>
      </c>
      <c r="CS21" s="78"/>
      <c r="CT21" s="52"/>
      <c r="CU21" s="52"/>
    </row>
    <row r="22" spans="2:99" hidden="1" outlineLevel="1">
      <c r="C22" s="77" t="str">
        <f>IF(C13="","",IF(C18="","通常実績",IF(C18="　","通常実績",C18)))</f>
        <v/>
      </c>
      <c r="D22" s="77" t="str">
        <f t="shared" ref="D22:I22" si="38">IF(D13="","",IF(D18="","通常実績",IF(D18="　","通常実績",D18)))</f>
        <v>通常実績</v>
      </c>
      <c r="E22" s="77" t="str">
        <f t="shared" si="38"/>
        <v>通常実績</v>
      </c>
      <c r="F22" s="77" t="str">
        <f t="shared" si="38"/>
        <v>通常実績</v>
      </c>
      <c r="G22" s="77" t="str">
        <f t="shared" si="38"/>
        <v>通常実績</v>
      </c>
      <c r="H22" s="77" t="str">
        <f t="shared" si="38"/>
        <v>通常実績</v>
      </c>
      <c r="I22" s="77" t="str">
        <f t="shared" si="38"/>
        <v>通常実績</v>
      </c>
      <c r="J22" s="78"/>
      <c r="K22" s="52"/>
      <c r="L22" s="52"/>
      <c r="M22" s="37"/>
      <c r="O22" s="77" t="str">
        <f>IF(O13="","",IF(O18="","通常実績",IF(O18="　","通常実績",O18)))</f>
        <v>通常実績</v>
      </c>
      <c r="P22" s="77" t="str">
        <f t="shared" ref="P22:U22" si="39">IF(P13="","",IF(P18="","通常実績",IF(P18="　","通常実績",P18)))</f>
        <v>通常実績</v>
      </c>
      <c r="Q22" s="77" t="str">
        <f t="shared" si="39"/>
        <v>通常実績</v>
      </c>
      <c r="R22" s="77" t="str">
        <f t="shared" si="39"/>
        <v>通常実績</v>
      </c>
      <c r="S22" s="77" t="str">
        <f t="shared" si="39"/>
        <v>通常実績</v>
      </c>
      <c r="T22" s="77" t="str">
        <f t="shared" si="39"/>
        <v>通常実績</v>
      </c>
      <c r="U22" s="77" t="str">
        <f t="shared" si="39"/>
        <v>通常実績</v>
      </c>
      <c r="V22" s="78"/>
      <c r="W22" s="52"/>
      <c r="X22" s="52"/>
      <c r="AB22" s="77" t="str">
        <f>IF(AB13="","",IF(AB18="","通常実績",IF(AB18="　","通常実績",AB18)))</f>
        <v>通常実績</v>
      </c>
      <c r="AC22" s="77" t="str">
        <f t="shared" ref="AC22:AH22" si="40">IF(AC13="","",IF(AC18="","通常実績",IF(AC18="　","通常実績",AC18)))</f>
        <v>通常実績</v>
      </c>
      <c r="AD22" s="77" t="str">
        <f t="shared" si="40"/>
        <v>通常実績</v>
      </c>
      <c r="AE22" s="77" t="str">
        <f t="shared" si="40"/>
        <v>通常実績</v>
      </c>
      <c r="AF22" s="77" t="str">
        <f t="shared" si="40"/>
        <v>通常実績</v>
      </c>
      <c r="AG22" s="77" t="str">
        <f t="shared" si="40"/>
        <v>通常実績</v>
      </c>
      <c r="AH22" s="77" t="str">
        <f t="shared" si="40"/>
        <v>通常実績</v>
      </c>
      <c r="AI22" s="78"/>
      <c r="AJ22" s="52"/>
      <c r="AK22" s="52"/>
      <c r="AL22" s="37"/>
      <c r="AN22" s="77" t="str">
        <f>IF(AN13="","",IF(AN18="","通常実績",IF(AN18="　","通常実績",AN18)))</f>
        <v>通常実績</v>
      </c>
      <c r="AO22" s="77" t="str">
        <f t="shared" ref="AO22:AT22" si="41">IF(AO13="","",IF(AO18="","通常実績",IF(AO18="　","通常実績",AO18)))</f>
        <v>通常実績</v>
      </c>
      <c r="AP22" s="77" t="str">
        <f t="shared" si="41"/>
        <v>通常実績</v>
      </c>
      <c r="AQ22" s="77" t="str">
        <f t="shared" si="41"/>
        <v>通常実績</v>
      </c>
      <c r="AR22" s="77" t="str">
        <f t="shared" si="41"/>
        <v>通常実績</v>
      </c>
      <c r="AS22" s="77" t="str">
        <f t="shared" si="41"/>
        <v>通常実績</v>
      </c>
      <c r="AT22" s="77" t="str">
        <f t="shared" si="41"/>
        <v>通常実績</v>
      </c>
      <c r="AU22" s="78"/>
      <c r="AV22" s="52"/>
      <c r="AW22" s="52"/>
      <c r="BA22" s="77" t="str">
        <f>IF(BA13="","",IF(BA18="","通常実績",IF(BA18="　","通常実績",BA18)))</f>
        <v>通常実績</v>
      </c>
      <c r="BB22" s="77" t="str">
        <f t="shared" ref="BB22:BG22" si="42">IF(BB13="","",IF(BB18="","通常実績",IF(BB18="　","通常実績",BB18)))</f>
        <v>通常実績</v>
      </c>
      <c r="BC22" s="77" t="str">
        <f t="shared" si="42"/>
        <v>通常実績</v>
      </c>
      <c r="BD22" s="77" t="str">
        <f t="shared" si="42"/>
        <v>通常実績</v>
      </c>
      <c r="BE22" s="77" t="str">
        <f t="shared" si="42"/>
        <v>通常実績</v>
      </c>
      <c r="BF22" s="77" t="str">
        <f t="shared" si="42"/>
        <v>通常実績</v>
      </c>
      <c r="BG22" s="77" t="str">
        <f t="shared" si="42"/>
        <v>通常実績</v>
      </c>
      <c r="BH22" s="78"/>
      <c r="BI22" s="52"/>
      <c r="BJ22" s="52"/>
      <c r="BK22" s="37"/>
      <c r="BM22" s="77" t="str">
        <f>IF(BM13="","",IF(BM18="","通常実績",IF(BM18="　","通常実績",BM18)))</f>
        <v>通常実績</v>
      </c>
      <c r="BN22" s="77" t="str">
        <f t="shared" ref="BN22:BS22" si="43">IF(BN13="","",IF(BN18="","通常実績",IF(BN18="　","通常実績",BN18)))</f>
        <v>通常実績</v>
      </c>
      <c r="BO22" s="77" t="str">
        <f t="shared" si="43"/>
        <v>通常実績</v>
      </c>
      <c r="BP22" s="77" t="str">
        <f t="shared" si="43"/>
        <v>通常実績</v>
      </c>
      <c r="BQ22" s="77" t="str">
        <f t="shared" si="43"/>
        <v>通常実績</v>
      </c>
      <c r="BR22" s="77" t="str">
        <f t="shared" si="43"/>
        <v>通常実績</v>
      </c>
      <c r="BS22" s="77" t="str">
        <f t="shared" si="43"/>
        <v>通常実績</v>
      </c>
      <c r="BT22" s="78"/>
      <c r="BU22" s="52"/>
      <c r="BV22" s="52"/>
      <c r="BZ22" s="77" t="str">
        <f>IF(BZ13="","",IF(BZ18="","通常実績",IF(BZ18="　","通常実績",BZ18)))</f>
        <v>通常実績</v>
      </c>
      <c r="CA22" s="77" t="str">
        <f t="shared" ref="CA22:CF22" si="44">IF(CA13="","",IF(CA18="","通常実績",IF(CA18="　","通常実績",CA18)))</f>
        <v>通常実績</v>
      </c>
      <c r="CB22" s="77" t="str">
        <f t="shared" si="44"/>
        <v>通常実績</v>
      </c>
      <c r="CC22" s="77" t="str">
        <f t="shared" si="44"/>
        <v>通常実績</v>
      </c>
      <c r="CD22" s="77" t="str">
        <f t="shared" si="44"/>
        <v>通常実績</v>
      </c>
      <c r="CE22" s="77" t="str">
        <f t="shared" si="44"/>
        <v>通常実績</v>
      </c>
      <c r="CF22" s="77" t="str">
        <f t="shared" si="44"/>
        <v>通常実績</v>
      </c>
      <c r="CG22" s="78"/>
      <c r="CH22" s="52"/>
      <c r="CI22" s="52"/>
      <c r="CJ22" s="37"/>
      <c r="CL22" s="77" t="str">
        <f>IF(CL13="","",IF(CL18="","通常実績",IF(CL18="　","通常実績",CL18)))</f>
        <v/>
      </c>
      <c r="CM22" s="77" t="str">
        <f t="shared" ref="CM22:CR22" si="45">IF(CM13="","",IF(CM18="","通常実績",IF(CM18="　","通常実績",CM18)))</f>
        <v/>
      </c>
      <c r="CN22" s="77" t="str">
        <f t="shared" si="45"/>
        <v/>
      </c>
      <c r="CO22" s="77" t="str">
        <f t="shared" si="45"/>
        <v/>
      </c>
      <c r="CP22" s="77" t="str">
        <f t="shared" si="45"/>
        <v/>
      </c>
      <c r="CQ22" s="77" t="str">
        <f t="shared" si="45"/>
        <v/>
      </c>
      <c r="CR22" s="77" t="str">
        <f t="shared" si="45"/>
        <v/>
      </c>
      <c r="CS22" s="78"/>
      <c r="CT22" s="52"/>
      <c r="CU22" s="52"/>
    </row>
    <row r="23" spans="2:99" collapsed="1">
      <c r="C23" s="51"/>
      <c r="D23" s="51"/>
      <c r="E23" s="51"/>
      <c r="F23" s="51"/>
      <c r="G23" s="51"/>
      <c r="H23" s="51"/>
      <c r="I23" s="51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69" customFormat="1" ht="13.5" hidden="1" customHeight="1" outlineLevel="1">
      <c r="B24" s="68"/>
      <c r="C24" s="69">
        <f>YEAR(I11+1)</f>
        <v>2025</v>
      </c>
      <c r="D24" s="69">
        <f>MONTH(I11+1)</f>
        <v>7</v>
      </c>
      <c r="E24" s="71">
        <f>DAY(I13)+1</f>
        <v>14</v>
      </c>
      <c r="F24" s="70">
        <f>DATE(C24,D24,E24)</f>
        <v>45852</v>
      </c>
      <c r="G24" s="68"/>
      <c r="H24" s="68"/>
      <c r="J24" s="68"/>
      <c r="K24" s="68"/>
      <c r="L24" s="68"/>
      <c r="M24" s="68"/>
      <c r="N24" s="68"/>
      <c r="O24" s="69">
        <f>YEAR(U11+1)</f>
        <v>2025</v>
      </c>
      <c r="P24" s="69">
        <f>MONTH(U11+1)</f>
        <v>9</v>
      </c>
      <c r="Q24" s="71">
        <f>DAY(U13)+1</f>
        <v>8</v>
      </c>
      <c r="R24" s="70">
        <f>DATE(O24,P24,Q24)</f>
        <v>45908</v>
      </c>
      <c r="S24" s="68"/>
      <c r="T24" s="68"/>
      <c r="V24" s="68"/>
      <c r="W24" s="68"/>
      <c r="X24" s="68"/>
      <c r="AA24" s="68"/>
      <c r="AB24" s="69">
        <f>YEAR(AH11+1)</f>
        <v>2025</v>
      </c>
      <c r="AC24" s="69">
        <f>MONTH(AH11+1)</f>
        <v>11</v>
      </c>
      <c r="AD24" s="71">
        <f>DAY(AH13)+1</f>
        <v>3</v>
      </c>
      <c r="AE24" s="70">
        <f>DATE(AB24,AC24,AD24)</f>
        <v>45964</v>
      </c>
      <c r="AF24" s="68"/>
      <c r="AG24" s="68"/>
      <c r="AI24" s="68"/>
      <c r="AJ24" s="68"/>
      <c r="AK24" s="68"/>
      <c r="AL24" s="68"/>
      <c r="AM24" s="68"/>
      <c r="AN24" s="69">
        <f>YEAR(AT11+1)</f>
        <v>2025</v>
      </c>
      <c r="AO24" s="69">
        <f>MONTH(AT11+1)</f>
        <v>12</v>
      </c>
      <c r="AP24" s="71">
        <f>DAY(AT13)+1</f>
        <v>29</v>
      </c>
      <c r="AQ24" s="70">
        <f>DATE(AN24,AO24,AP24)</f>
        <v>46020</v>
      </c>
      <c r="AR24" s="68"/>
      <c r="AS24" s="68"/>
      <c r="AU24" s="68"/>
      <c r="AV24" s="68"/>
      <c r="AW24" s="68"/>
      <c r="AZ24" s="68"/>
      <c r="BA24" s="69">
        <f>YEAR(BG11+1)</f>
        <v>2026</v>
      </c>
      <c r="BB24" s="69">
        <f>MONTH(BG11+1)</f>
        <v>2</v>
      </c>
      <c r="BC24" s="71">
        <f>DAY(BG13)+1</f>
        <v>23</v>
      </c>
      <c r="BD24" s="70">
        <f>DATE(BA24,BB24,BC24)</f>
        <v>46076</v>
      </c>
      <c r="BE24" s="68"/>
      <c r="BF24" s="68"/>
      <c r="BH24" s="68"/>
      <c r="BI24" s="68"/>
      <c r="BJ24" s="68"/>
      <c r="BK24" s="68"/>
      <c r="BL24" s="68"/>
      <c r="BM24" s="69">
        <f>YEAR(BS11+1)</f>
        <v>2026</v>
      </c>
      <c r="BN24" s="69">
        <f>MONTH(BS11+1)</f>
        <v>4</v>
      </c>
      <c r="BO24" s="71">
        <f>DAY(BS13)+1</f>
        <v>20</v>
      </c>
      <c r="BP24" s="70">
        <f>DATE(BM24,BN24,BO24)</f>
        <v>46132</v>
      </c>
      <c r="BQ24" s="68"/>
      <c r="BR24" s="68"/>
      <c r="BT24" s="68"/>
      <c r="BU24" s="68"/>
      <c r="BV24" s="68"/>
      <c r="BY24" s="68"/>
      <c r="BZ24" s="69">
        <f>YEAR(CF11+1)</f>
        <v>2026</v>
      </c>
      <c r="CA24" s="69">
        <f>MONTH(CF11+1)</f>
        <v>6</v>
      </c>
      <c r="CB24" s="71">
        <f>DAY(CF13)+1</f>
        <v>15</v>
      </c>
      <c r="CC24" s="70">
        <f>DATE(BZ24,CA24,CB24)</f>
        <v>46188</v>
      </c>
      <c r="CD24" s="68"/>
      <c r="CE24" s="68"/>
      <c r="CG24" s="68"/>
      <c r="CH24" s="68"/>
      <c r="CI24" s="68"/>
      <c r="CJ24" s="68"/>
      <c r="CK24" s="68"/>
      <c r="CL24" s="69">
        <f>YEAR(CR11+1)</f>
        <v>2026</v>
      </c>
      <c r="CM24" s="69">
        <f>MONTH(CR11+1)</f>
        <v>8</v>
      </c>
      <c r="CN24" s="71" t="e">
        <f>DAY(CR13)+1</f>
        <v>#VALUE!</v>
      </c>
      <c r="CO24" s="70" t="e">
        <f>DATE(CL24,CM24,CN24)</f>
        <v>#VALUE!</v>
      </c>
      <c r="CP24" s="68"/>
      <c r="CQ24" s="68"/>
      <c r="CS24" s="68"/>
      <c r="CT24" s="68"/>
      <c r="CU24" s="68"/>
    </row>
    <row r="25" spans="2:99" s="73" customFormat="1" ht="13.5" hidden="1" customHeight="1" outlineLevel="1">
      <c r="B25" s="72"/>
      <c r="C25" s="73">
        <f>I11+1</f>
        <v>45852</v>
      </c>
      <c r="D25" s="73">
        <f t="shared" ref="D25:I25" si="46">C25+1</f>
        <v>45853</v>
      </c>
      <c r="E25" s="73">
        <f t="shared" si="46"/>
        <v>45854</v>
      </c>
      <c r="F25" s="73">
        <f t="shared" si="46"/>
        <v>45855</v>
      </c>
      <c r="G25" s="73">
        <f t="shared" si="46"/>
        <v>45856</v>
      </c>
      <c r="H25" s="73">
        <f t="shared" si="46"/>
        <v>45857</v>
      </c>
      <c r="I25" s="73">
        <f t="shared" si="46"/>
        <v>45858</v>
      </c>
      <c r="J25" s="72"/>
      <c r="K25" s="72"/>
      <c r="L25" s="72"/>
      <c r="M25" s="72"/>
      <c r="N25" s="72"/>
      <c r="O25" s="73">
        <f>U11+1</f>
        <v>45908</v>
      </c>
      <c r="P25" s="73">
        <f t="shared" ref="P25:U25" si="47">O25+1</f>
        <v>45909</v>
      </c>
      <c r="Q25" s="73">
        <f t="shared" si="47"/>
        <v>45910</v>
      </c>
      <c r="R25" s="73">
        <f t="shared" si="47"/>
        <v>45911</v>
      </c>
      <c r="S25" s="73">
        <f t="shared" si="47"/>
        <v>45912</v>
      </c>
      <c r="T25" s="73">
        <f t="shared" si="47"/>
        <v>45913</v>
      </c>
      <c r="U25" s="73">
        <f t="shared" si="47"/>
        <v>45914</v>
      </c>
      <c r="V25" s="72"/>
      <c r="W25" s="72"/>
      <c r="X25" s="72"/>
      <c r="AA25" s="72"/>
      <c r="AB25" s="73">
        <f>AH11+1</f>
        <v>45964</v>
      </c>
      <c r="AC25" s="73">
        <f t="shared" ref="AC25:AH25" si="48">AB25+1</f>
        <v>45965</v>
      </c>
      <c r="AD25" s="73">
        <f t="shared" si="48"/>
        <v>45966</v>
      </c>
      <c r="AE25" s="73">
        <f t="shared" si="48"/>
        <v>45967</v>
      </c>
      <c r="AF25" s="73">
        <f t="shared" si="48"/>
        <v>45968</v>
      </c>
      <c r="AG25" s="73">
        <f t="shared" si="48"/>
        <v>45969</v>
      </c>
      <c r="AH25" s="73">
        <f t="shared" si="48"/>
        <v>45970</v>
      </c>
      <c r="AI25" s="72"/>
      <c r="AJ25" s="72"/>
      <c r="AK25" s="72"/>
      <c r="AL25" s="72"/>
      <c r="AM25" s="72"/>
      <c r="AN25" s="73">
        <f>AT11+1</f>
        <v>46020</v>
      </c>
      <c r="AO25" s="73">
        <f t="shared" ref="AO25:AT25" si="49">AN25+1</f>
        <v>46021</v>
      </c>
      <c r="AP25" s="73">
        <f t="shared" si="49"/>
        <v>46022</v>
      </c>
      <c r="AQ25" s="73">
        <f t="shared" si="49"/>
        <v>46023</v>
      </c>
      <c r="AR25" s="73">
        <f t="shared" si="49"/>
        <v>46024</v>
      </c>
      <c r="AS25" s="73">
        <f t="shared" si="49"/>
        <v>46025</v>
      </c>
      <c r="AT25" s="73">
        <f t="shared" si="49"/>
        <v>46026</v>
      </c>
      <c r="AU25" s="72"/>
      <c r="AV25" s="72"/>
      <c r="AW25" s="72"/>
      <c r="AZ25" s="72"/>
      <c r="BA25" s="73">
        <f>BG11+1</f>
        <v>46076</v>
      </c>
      <c r="BB25" s="73">
        <f t="shared" ref="BB25:BG25" si="50">BA25+1</f>
        <v>46077</v>
      </c>
      <c r="BC25" s="73">
        <f t="shared" si="50"/>
        <v>46078</v>
      </c>
      <c r="BD25" s="73">
        <f t="shared" si="50"/>
        <v>46079</v>
      </c>
      <c r="BE25" s="73">
        <f t="shared" si="50"/>
        <v>46080</v>
      </c>
      <c r="BF25" s="73">
        <f t="shared" si="50"/>
        <v>46081</v>
      </c>
      <c r="BG25" s="73">
        <f t="shared" si="50"/>
        <v>46082</v>
      </c>
      <c r="BH25" s="72"/>
      <c r="BI25" s="72"/>
      <c r="BJ25" s="72"/>
      <c r="BK25" s="72"/>
      <c r="BL25" s="72"/>
      <c r="BM25" s="73">
        <f>BS11+1</f>
        <v>46132</v>
      </c>
      <c r="BN25" s="73">
        <f t="shared" ref="BN25:BS25" si="51">BM25+1</f>
        <v>46133</v>
      </c>
      <c r="BO25" s="73">
        <f t="shared" si="51"/>
        <v>46134</v>
      </c>
      <c r="BP25" s="73">
        <f t="shared" si="51"/>
        <v>46135</v>
      </c>
      <c r="BQ25" s="73">
        <f t="shared" si="51"/>
        <v>46136</v>
      </c>
      <c r="BR25" s="73">
        <f t="shared" si="51"/>
        <v>46137</v>
      </c>
      <c r="BS25" s="73">
        <f t="shared" si="51"/>
        <v>46138</v>
      </c>
      <c r="BT25" s="72"/>
      <c r="BU25" s="72"/>
      <c r="BV25" s="72"/>
      <c r="BY25" s="72"/>
      <c r="BZ25" s="73">
        <f>CF11+1</f>
        <v>46188</v>
      </c>
      <c r="CA25" s="73">
        <f t="shared" ref="CA25" si="52">BZ25+1</f>
        <v>46189</v>
      </c>
      <c r="CB25" s="73">
        <f t="shared" ref="CB25" si="53">CA25+1</f>
        <v>46190</v>
      </c>
      <c r="CC25" s="73">
        <f t="shared" ref="CC25" si="54">CB25+1</f>
        <v>46191</v>
      </c>
      <c r="CD25" s="73">
        <f t="shared" ref="CD25" si="55">CC25+1</f>
        <v>46192</v>
      </c>
      <c r="CE25" s="73">
        <f t="shared" ref="CE25" si="56">CD25+1</f>
        <v>46193</v>
      </c>
      <c r="CF25" s="73">
        <f t="shared" ref="CF25" si="57">CE25+1</f>
        <v>46194</v>
      </c>
      <c r="CG25" s="72"/>
      <c r="CH25" s="72"/>
      <c r="CI25" s="72"/>
      <c r="CJ25" s="72"/>
      <c r="CK25" s="72"/>
      <c r="CL25" s="73">
        <f>CR11+1</f>
        <v>46244</v>
      </c>
      <c r="CM25" s="73">
        <f t="shared" ref="CM25" si="58">CL25+1</f>
        <v>46245</v>
      </c>
      <c r="CN25" s="73">
        <f t="shared" ref="CN25" si="59">CM25+1</f>
        <v>46246</v>
      </c>
      <c r="CO25" s="73">
        <f t="shared" ref="CO25" si="60">CN25+1</f>
        <v>46247</v>
      </c>
      <c r="CP25" s="73">
        <f t="shared" ref="CP25" si="61">CO25+1</f>
        <v>46248</v>
      </c>
      <c r="CQ25" s="73">
        <f t="shared" ref="CQ25" si="62">CP25+1</f>
        <v>46249</v>
      </c>
      <c r="CR25" s="73">
        <f t="shared" ref="CR25" si="63">CQ25+1</f>
        <v>46250</v>
      </c>
      <c r="CS25" s="72"/>
      <c r="CT25" s="72"/>
      <c r="CU25" s="72"/>
    </row>
    <row r="26" spans="2:99" ht="13.5" customHeight="1" collapsed="1">
      <c r="B26" s="63" t="s">
        <v>8</v>
      </c>
      <c r="C26" s="96">
        <f>DATE($C24,$D24,1)</f>
        <v>45839</v>
      </c>
      <c r="D26" s="97"/>
      <c r="E26" s="97"/>
      <c r="F26" s="97"/>
      <c r="G26" s="97"/>
      <c r="H26" s="97"/>
      <c r="I26" s="97"/>
      <c r="J26" s="97"/>
      <c r="K26" s="98"/>
      <c r="L26" s="79"/>
      <c r="M26" s="9"/>
      <c r="N26" s="63" t="s">
        <v>8</v>
      </c>
      <c r="O26" s="96">
        <f>DATE($O24,$P24,1)</f>
        <v>45901</v>
      </c>
      <c r="P26" s="97"/>
      <c r="Q26" s="97"/>
      <c r="R26" s="97"/>
      <c r="S26" s="97"/>
      <c r="T26" s="97"/>
      <c r="U26" s="97"/>
      <c r="V26" s="97"/>
      <c r="W26" s="98"/>
      <c r="X26" s="79"/>
      <c r="AA26" s="63" t="s">
        <v>8</v>
      </c>
      <c r="AB26" s="96">
        <f>DATE($AB24,$AC24,1)</f>
        <v>45962</v>
      </c>
      <c r="AC26" s="97"/>
      <c r="AD26" s="97"/>
      <c r="AE26" s="97"/>
      <c r="AF26" s="97"/>
      <c r="AG26" s="97"/>
      <c r="AH26" s="97"/>
      <c r="AI26" s="97"/>
      <c r="AJ26" s="98"/>
      <c r="AK26" s="79"/>
      <c r="AL26" s="9"/>
      <c r="AM26" s="63" t="s">
        <v>8</v>
      </c>
      <c r="AN26" s="96">
        <f>DATE($AN24,$AO24,1)</f>
        <v>45992</v>
      </c>
      <c r="AO26" s="97"/>
      <c r="AP26" s="97"/>
      <c r="AQ26" s="97"/>
      <c r="AR26" s="97"/>
      <c r="AS26" s="97"/>
      <c r="AT26" s="97"/>
      <c r="AU26" s="97"/>
      <c r="AV26" s="98"/>
      <c r="AW26" s="79"/>
      <c r="AZ26" s="63" t="s">
        <v>8</v>
      </c>
      <c r="BA26" s="96">
        <f>DATE(BA24,BB24,1)</f>
        <v>46054</v>
      </c>
      <c r="BB26" s="97"/>
      <c r="BC26" s="97"/>
      <c r="BD26" s="97"/>
      <c r="BE26" s="97"/>
      <c r="BF26" s="97"/>
      <c r="BG26" s="97"/>
      <c r="BH26" s="97"/>
      <c r="BI26" s="98"/>
      <c r="BJ26" s="79"/>
      <c r="BK26" s="9"/>
      <c r="BL26" s="63" t="s">
        <v>8</v>
      </c>
      <c r="BM26" s="96">
        <f>DATE(BM24,BN24,1)</f>
        <v>46113</v>
      </c>
      <c r="BN26" s="97"/>
      <c r="BO26" s="97"/>
      <c r="BP26" s="97"/>
      <c r="BQ26" s="97"/>
      <c r="BR26" s="97"/>
      <c r="BS26" s="97"/>
      <c r="BT26" s="97"/>
      <c r="BU26" s="98"/>
      <c r="BV26" s="79"/>
      <c r="BY26" s="63" t="s">
        <v>8</v>
      </c>
      <c r="BZ26" s="96">
        <f>DATE(BZ24,CA24,1)</f>
        <v>46174</v>
      </c>
      <c r="CA26" s="97"/>
      <c r="CB26" s="97"/>
      <c r="CC26" s="97"/>
      <c r="CD26" s="97"/>
      <c r="CE26" s="97"/>
      <c r="CF26" s="97"/>
      <c r="CG26" s="97"/>
      <c r="CH26" s="98"/>
      <c r="CI26" s="79"/>
      <c r="CJ26" s="9"/>
      <c r="CK26" s="63" t="s">
        <v>8</v>
      </c>
      <c r="CL26" s="96">
        <f>DATE(CL24,CM24,1)</f>
        <v>46235</v>
      </c>
      <c r="CM26" s="97"/>
      <c r="CN26" s="97"/>
      <c r="CO26" s="97"/>
      <c r="CP26" s="97"/>
      <c r="CQ26" s="97"/>
      <c r="CR26" s="97"/>
      <c r="CS26" s="97"/>
      <c r="CT26" s="98"/>
      <c r="CU26" s="79"/>
    </row>
    <row r="27" spans="2:99">
      <c r="B27" s="32" t="s">
        <v>9</v>
      </c>
      <c r="C27" s="28">
        <f>IF(I11&lt;$G$8,I13+1,"")</f>
        <v>14</v>
      </c>
      <c r="D27" s="29">
        <f t="shared" ref="D27:I27" si="64">IF(C25&lt;$G$8,C27+1,"")</f>
        <v>15</v>
      </c>
      <c r="E27" s="29">
        <f t="shared" si="64"/>
        <v>16</v>
      </c>
      <c r="F27" s="29">
        <f t="shared" si="64"/>
        <v>17</v>
      </c>
      <c r="G27" s="29">
        <f t="shared" si="64"/>
        <v>18</v>
      </c>
      <c r="H27" s="29">
        <f t="shared" si="64"/>
        <v>19</v>
      </c>
      <c r="I27" s="29">
        <f t="shared" si="64"/>
        <v>20</v>
      </c>
      <c r="J27" s="30" t="s">
        <v>10</v>
      </c>
      <c r="K27" s="31">
        <f>+COUNTIFS(C28:I28,"土",C32:I32,"")+COUNTIFS(C28:I28,"日",C32:I32,"")+COUNTIFS(祝日,C25)+COUNTIFS(祝日,D25)+COUNTIFS(祝日,E25)+COUNTIFS(祝日,F25)+COUNTIFS(祝日,G25)</f>
        <v>2</v>
      </c>
      <c r="M27" s="9"/>
      <c r="N27" s="32" t="s">
        <v>9</v>
      </c>
      <c r="O27" s="28">
        <f>IF(U11&lt;$G$8,U13+1,"")</f>
        <v>45908</v>
      </c>
      <c r="P27" s="29">
        <f t="shared" ref="P27:U27" si="65">IF(O25&lt;$G$8,O27+1,"")</f>
        <v>45909</v>
      </c>
      <c r="Q27" s="29">
        <f t="shared" si="65"/>
        <v>45910</v>
      </c>
      <c r="R27" s="29">
        <f t="shared" si="65"/>
        <v>45911</v>
      </c>
      <c r="S27" s="29">
        <f t="shared" si="65"/>
        <v>45912</v>
      </c>
      <c r="T27" s="29">
        <f t="shared" si="65"/>
        <v>45913</v>
      </c>
      <c r="U27" s="29">
        <f t="shared" si="65"/>
        <v>45914</v>
      </c>
      <c r="V27" s="30" t="s">
        <v>10</v>
      </c>
      <c r="W27" s="31">
        <f>+COUNTIFS(O28:U28,"土",O32:U32,"")+COUNTIFS(O28:U28,"日",O32:U32,"")+COUNTIFS(祝日,O25)+COUNTIFS(祝日,P25)+COUNTIFS(祝日,Q25)+COUNTIFS(祝日,R25)+COUNTIFS(祝日,S25)</f>
        <v>2</v>
      </c>
      <c r="AA27" s="32" t="s">
        <v>9</v>
      </c>
      <c r="AB27" s="28">
        <f>IF(AH11&lt;$G$8,AH13+1,"")</f>
        <v>45964</v>
      </c>
      <c r="AC27" s="29">
        <f t="shared" ref="AC27:AH27" si="66">IF(AB25&lt;$G$8,AB27+1,"")</f>
        <v>45965</v>
      </c>
      <c r="AD27" s="29">
        <f t="shared" si="66"/>
        <v>45966</v>
      </c>
      <c r="AE27" s="29">
        <f t="shared" si="66"/>
        <v>45967</v>
      </c>
      <c r="AF27" s="29">
        <f t="shared" si="66"/>
        <v>45968</v>
      </c>
      <c r="AG27" s="29">
        <f t="shared" si="66"/>
        <v>45969</v>
      </c>
      <c r="AH27" s="29">
        <f t="shared" si="66"/>
        <v>45970</v>
      </c>
      <c r="AI27" s="30" t="s">
        <v>10</v>
      </c>
      <c r="AJ27" s="31">
        <f>+COUNTIFS(AB28:AH28,"土",AB32:AH32,"")+COUNTIFS(AB28:AH28,"日",AB32:AH32,"")+COUNTIFS(祝日,AB25)+COUNTIFS(祝日,AC25)+COUNTIFS(祝日,AD25)+COUNTIFS(祝日,AE25)+COUNTIFS(祝日,AF25)</f>
        <v>3</v>
      </c>
      <c r="AL27" s="9"/>
      <c r="AM27" s="32" t="s">
        <v>9</v>
      </c>
      <c r="AN27" s="28">
        <f>IF(AT11&lt;$G$8,AT13+1,"")</f>
        <v>46020</v>
      </c>
      <c r="AO27" s="29">
        <f t="shared" ref="AO27:AT27" si="67">IF(AN25&lt;$G$8,AN27+1,"")</f>
        <v>46021</v>
      </c>
      <c r="AP27" s="29">
        <f t="shared" si="67"/>
        <v>46022</v>
      </c>
      <c r="AQ27" s="29">
        <f t="shared" si="67"/>
        <v>46023</v>
      </c>
      <c r="AR27" s="29">
        <f t="shared" si="67"/>
        <v>46024</v>
      </c>
      <c r="AS27" s="29">
        <f t="shared" si="67"/>
        <v>46025</v>
      </c>
      <c r="AT27" s="29">
        <f t="shared" si="67"/>
        <v>46026</v>
      </c>
      <c r="AU27" s="30" t="s">
        <v>10</v>
      </c>
      <c r="AV27" s="31">
        <f>+COUNTIFS(AN28:AT28,"土",AN32:AT32,"")+COUNTIFS(AN28:AT28,"日",AN32:AT32,"")+COUNTIFS(祝日,AN25)+COUNTIFS(祝日,AO25)+COUNTIFS(祝日,AP25)+COUNTIFS(祝日,AQ25)+COUNTIFS(祝日,AR25)</f>
        <v>3</v>
      </c>
      <c r="AZ27" s="32" t="s">
        <v>9</v>
      </c>
      <c r="BA27" s="28">
        <f>IF(BG11&lt;$G$8,BG13+1,"")</f>
        <v>46076</v>
      </c>
      <c r="BB27" s="29">
        <f t="shared" ref="BB27:BG27" si="68">IF(BA25&lt;$G$8,BA27+1,"")</f>
        <v>46077</v>
      </c>
      <c r="BC27" s="29">
        <f t="shared" si="68"/>
        <v>46078</v>
      </c>
      <c r="BD27" s="29">
        <f t="shared" si="68"/>
        <v>46079</v>
      </c>
      <c r="BE27" s="29">
        <f t="shared" si="68"/>
        <v>46080</v>
      </c>
      <c r="BF27" s="29">
        <f t="shared" si="68"/>
        <v>46081</v>
      </c>
      <c r="BG27" s="29">
        <f t="shared" si="68"/>
        <v>46082</v>
      </c>
      <c r="BH27" s="30" t="s">
        <v>10</v>
      </c>
      <c r="BI27" s="31">
        <f>+COUNTIFS(BA28:BG28,"土",BA32:BG32,"")+COUNTIFS(BA28:BG28,"日",BA32:BG32,"")+COUNTIFS(祝日,BA25)+COUNTIFS(祝日,BB25)+COUNTIFS(祝日,BC25)+COUNTIFS(祝日,BD25)+COUNTIFS(祝日,BE25)</f>
        <v>4</v>
      </c>
      <c r="BK27" s="9"/>
      <c r="BL27" s="32" t="s">
        <v>9</v>
      </c>
      <c r="BM27" s="28">
        <f>IF(BS11&lt;$G$8,BS13+1,"")</f>
        <v>46132</v>
      </c>
      <c r="BN27" s="29">
        <f t="shared" ref="BN27:BS27" si="69">IF(BM25&lt;$G$8,BM27+1,"")</f>
        <v>46133</v>
      </c>
      <c r="BO27" s="29">
        <f t="shared" si="69"/>
        <v>46134</v>
      </c>
      <c r="BP27" s="29">
        <f t="shared" si="69"/>
        <v>46135</v>
      </c>
      <c r="BQ27" s="29">
        <f t="shared" si="69"/>
        <v>46136</v>
      </c>
      <c r="BR27" s="29">
        <f t="shared" si="69"/>
        <v>46137</v>
      </c>
      <c r="BS27" s="29">
        <f t="shared" si="69"/>
        <v>46138</v>
      </c>
      <c r="BT27" s="30" t="s">
        <v>10</v>
      </c>
      <c r="BU27" s="31">
        <f>+COUNTIFS(BM28:BS28,"土",BM32:BS32,"")+COUNTIFS(BM28:BS28,"日",BM32:BS32,"")+COUNTIFS(祝日,BM25)+COUNTIFS(祝日,BN25)+COUNTIFS(祝日,BO25)+COUNTIFS(祝日,BP25)+COUNTIFS(祝日,BQ25)</f>
        <v>2</v>
      </c>
      <c r="BY27" s="32" t="s">
        <v>9</v>
      </c>
      <c r="BZ27" s="28">
        <f>IF(CF11&lt;$G$8,CF13+1,"")</f>
        <v>46188</v>
      </c>
      <c r="CA27" s="29">
        <f t="shared" ref="CA27" si="70">IF(BZ25&lt;$G$8,BZ27+1,"")</f>
        <v>46189</v>
      </c>
      <c r="CB27" s="29">
        <f t="shared" ref="CB27" si="71">IF(CA25&lt;$G$8,CA27+1,"")</f>
        <v>46190</v>
      </c>
      <c r="CC27" s="29">
        <f t="shared" ref="CC27" si="72">IF(CB25&lt;$G$8,CB27+1,"")</f>
        <v>46191</v>
      </c>
      <c r="CD27" s="29">
        <f t="shared" ref="CD27" si="73">IF(CC25&lt;$G$8,CC27+1,"")</f>
        <v>46192</v>
      </c>
      <c r="CE27" s="29">
        <f t="shared" ref="CE27" si="74">IF(CD25&lt;$G$8,CD27+1,"")</f>
        <v>46193</v>
      </c>
      <c r="CF27" s="29">
        <f t="shared" ref="CF27" si="75">IF(CE25&lt;$G$8,CE27+1,"")</f>
        <v>46194</v>
      </c>
      <c r="CG27" s="30" t="s">
        <v>10</v>
      </c>
      <c r="CH27" s="31">
        <f>+COUNTIFS(BZ28:CF28,"土",BZ32:CF32,"")+COUNTIFS(BZ28:CF28,"日",BZ32:CF32,"")+COUNTIFS(祝日,BZ25)+COUNTIFS(祝日,CA25)+COUNTIFS(祝日,CB25)+COUNTIFS(祝日,CC25)+COUNTIFS(祝日,CD25)</f>
        <v>2</v>
      </c>
      <c r="CJ27" s="9"/>
      <c r="CK27" s="32" t="s">
        <v>9</v>
      </c>
      <c r="CL27" s="28" t="str">
        <f>IF(CR11&lt;$G$8,CR13+1,"")</f>
        <v/>
      </c>
      <c r="CM27" s="29" t="str">
        <f t="shared" ref="CM27" si="76">IF(CL25&lt;$G$8,CL27+1,"")</f>
        <v/>
      </c>
      <c r="CN27" s="29" t="str">
        <f t="shared" ref="CN27" si="77">IF(CM25&lt;$G$8,CM27+1,"")</f>
        <v/>
      </c>
      <c r="CO27" s="29" t="str">
        <f t="shared" ref="CO27" si="78">IF(CN25&lt;$G$8,CN27+1,"")</f>
        <v/>
      </c>
      <c r="CP27" s="29" t="str">
        <f t="shared" ref="CP27" si="79">IF(CO25&lt;$G$8,CO27+1,"")</f>
        <v/>
      </c>
      <c r="CQ27" s="29" t="str">
        <f t="shared" ref="CQ27" si="80">IF(CP25&lt;$G$8,CP27+1,"")</f>
        <v/>
      </c>
      <c r="CR27" s="29" t="str">
        <f t="shared" ref="CR27" si="81">IF(CQ25&lt;$G$8,CQ27+1,"")</f>
        <v/>
      </c>
      <c r="CS27" s="30" t="s">
        <v>10</v>
      </c>
      <c r="CT27" s="31">
        <f>+COUNTIFS(CL28:CR28,"土",CL32:CR32,"")+COUNTIFS(CL28:CR28,"日",CL32:CR32,"")+COUNTIFS(祝日,CL25)+COUNTIFS(祝日,CM25)+COUNTIFS(祝日,CN25)+COUNTIFS(祝日,CO25)+COUNTIFS(祝日,CP25)</f>
        <v>1</v>
      </c>
    </row>
    <row r="28" spans="2:99">
      <c r="B28" s="32" t="s">
        <v>11</v>
      </c>
      <c r="C28" s="33" t="str">
        <f>IF(C27="","","月")</f>
        <v>月</v>
      </c>
      <c r="D28" s="33" t="str">
        <f>IF(D27="","","火")</f>
        <v>火</v>
      </c>
      <c r="E28" s="33" t="str">
        <f>IF(E27="","","水")</f>
        <v>水</v>
      </c>
      <c r="F28" s="33" t="str">
        <f>IF(F27="","","木")</f>
        <v>木</v>
      </c>
      <c r="G28" s="33" t="str">
        <f>IF(G27="","","金")</f>
        <v>金</v>
      </c>
      <c r="H28" s="33" t="str">
        <f>IF(H27="","","土")</f>
        <v>土</v>
      </c>
      <c r="I28" s="33" t="str">
        <f>IF(I27="","","日")</f>
        <v>日</v>
      </c>
      <c r="J28" s="30" t="s">
        <v>12</v>
      </c>
      <c r="K28" s="31">
        <f>+COUNTIF(C32:I32,"夏休")+COUNTIF(C32:I32,"冬休")+COUNTIF(C32:I32,"中止")</f>
        <v>0</v>
      </c>
      <c r="L28" s="7">
        <f>+COUNTIF(H32:I32,"夏休")+COUNTIF(H32:I32,"冬休")+COUNTIF(H32:I32,"中止")</f>
        <v>0</v>
      </c>
      <c r="M28" s="9"/>
      <c r="N28" s="32" t="s">
        <v>11</v>
      </c>
      <c r="O28" s="33" t="str">
        <f>IF(O27="","","月")</f>
        <v>月</v>
      </c>
      <c r="P28" s="33" t="str">
        <f>IF(P27="","","火")</f>
        <v>火</v>
      </c>
      <c r="Q28" s="33" t="str">
        <f>IF(Q27="","","水")</f>
        <v>水</v>
      </c>
      <c r="R28" s="33" t="str">
        <f>IF(R27="","","木")</f>
        <v>木</v>
      </c>
      <c r="S28" s="33" t="str">
        <f>IF(S27="","","金")</f>
        <v>金</v>
      </c>
      <c r="T28" s="33" t="str">
        <f>IF(T27="","","土")</f>
        <v>土</v>
      </c>
      <c r="U28" s="33" t="str">
        <f>IF(U27="","","日")</f>
        <v>日</v>
      </c>
      <c r="V28" s="30" t="s">
        <v>12</v>
      </c>
      <c r="W28" s="31">
        <f>+COUNTIF(O32:U32,"夏休")+COUNTIF(O32:U32,"冬休")+COUNTIF(O32:U32,"中止")</f>
        <v>0</v>
      </c>
      <c r="X28" s="7">
        <f>+COUNTIF(T32:U32,"夏休")+COUNTIF(T32:U32,"冬休")+COUNTIF(T32:U32,"中止")</f>
        <v>0</v>
      </c>
      <c r="AA28" s="32" t="s">
        <v>11</v>
      </c>
      <c r="AB28" s="33" t="str">
        <f>IF(AB27="","","月")</f>
        <v>月</v>
      </c>
      <c r="AC28" s="33" t="str">
        <f>IF(AC27="","","火")</f>
        <v>火</v>
      </c>
      <c r="AD28" s="33" t="str">
        <f>IF(AD27="","","水")</f>
        <v>水</v>
      </c>
      <c r="AE28" s="33" t="str">
        <f>IF(AE27="","","木")</f>
        <v>木</v>
      </c>
      <c r="AF28" s="33" t="str">
        <f>IF(AF27="","","金")</f>
        <v>金</v>
      </c>
      <c r="AG28" s="33" t="str">
        <f>IF(AG27="","","土")</f>
        <v>土</v>
      </c>
      <c r="AH28" s="33" t="str">
        <f>IF(AH27="","","日")</f>
        <v>日</v>
      </c>
      <c r="AI28" s="30" t="s">
        <v>12</v>
      </c>
      <c r="AJ28" s="31">
        <f>+COUNTIF(AB32:AH32,"夏休")+COUNTIF(AB32:AH32,"冬休")+COUNTIF(AB32:AH32,"中止")</f>
        <v>0</v>
      </c>
      <c r="AK28" s="7">
        <f>+COUNTIF(AG32:AH32,"夏休")+COUNTIF(AG32:AH32,"冬休")+COUNTIF(AG32:AH32,"中止")</f>
        <v>0</v>
      </c>
      <c r="AL28" s="9"/>
      <c r="AM28" s="32" t="s">
        <v>11</v>
      </c>
      <c r="AN28" s="33" t="str">
        <f>IF(AN27="","","月")</f>
        <v>月</v>
      </c>
      <c r="AO28" s="33" t="str">
        <f>IF(AO27="","","火")</f>
        <v>火</v>
      </c>
      <c r="AP28" s="33" t="str">
        <f>IF(AP27="","","水")</f>
        <v>水</v>
      </c>
      <c r="AQ28" s="33" t="str">
        <f>IF(AQ27="","","木")</f>
        <v>木</v>
      </c>
      <c r="AR28" s="33" t="str">
        <f>IF(AR27="","","金")</f>
        <v>金</v>
      </c>
      <c r="AS28" s="33" t="str">
        <f>IF(AS27="","","土")</f>
        <v>土</v>
      </c>
      <c r="AT28" s="33" t="str">
        <f>IF(AT27="","","日")</f>
        <v>日</v>
      </c>
      <c r="AU28" s="30" t="s">
        <v>12</v>
      </c>
      <c r="AV28" s="31">
        <f>+COUNTIF(AN32:AT32,"夏休")+COUNTIF(AN32:AT32,"冬休")+COUNTIF(AN32:AT32,"中止")</f>
        <v>0</v>
      </c>
      <c r="AW28" s="7">
        <f>+COUNTIF(AS32:AT32,"夏休")+COUNTIF(AS32:AT32,"冬休")+COUNTIF(AS32:AT32,"中止")</f>
        <v>0</v>
      </c>
      <c r="AZ28" s="32" t="s">
        <v>11</v>
      </c>
      <c r="BA28" s="33" t="str">
        <f>IF(BA27="","","月")</f>
        <v>月</v>
      </c>
      <c r="BB28" s="33" t="str">
        <f>IF(BB27="","","火")</f>
        <v>火</v>
      </c>
      <c r="BC28" s="33" t="str">
        <f>IF(BC27="","","水")</f>
        <v>水</v>
      </c>
      <c r="BD28" s="33" t="str">
        <f>IF(BD27="","","木")</f>
        <v>木</v>
      </c>
      <c r="BE28" s="33" t="str">
        <f>IF(BE27="","","金")</f>
        <v>金</v>
      </c>
      <c r="BF28" s="33" t="str">
        <f>IF(BF27="","","土")</f>
        <v>土</v>
      </c>
      <c r="BG28" s="33" t="str">
        <f>IF(BG27="","","日")</f>
        <v>日</v>
      </c>
      <c r="BH28" s="30" t="s">
        <v>12</v>
      </c>
      <c r="BI28" s="31">
        <f>+COUNTIF(BA32:BG32,"夏休")+COUNTIF(BA32:BG32,"冬休")+COUNTIF(BA32:BG32,"中止")</f>
        <v>0</v>
      </c>
      <c r="BJ28" s="7">
        <f>+COUNTIF(BF32:BG32,"夏休")+COUNTIF(BF32:BG32,"冬休")+COUNTIF(BF32:BG32,"中止")</f>
        <v>0</v>
      </c>
      <c r="BK28" s="9"/>
      <c r="BL28" s="32" t="s">
        <v>11</v>
      </c>
      <c r="BM28" s="33" t="str">
        <f>IF(BM27="","","月")</f>
        <v>月</v>
      </c>
      <c r="BN28" s="33" t="str">
        <f>IF(BN27="","","火")</f>
        <v>火</v>
      </c>
      <c r="BO28" s="33" t="str">
        <f>IF(BO27="","","水")</f>
        <v>水</v>
      </c>
      <c r="BP28" s="33" t="str">
        <f>IF(BP27="","","木")</f>
        <v>木</v>
      </c>
      <c r="BQ28" s="33" t="str">
        <f>IF(BQ27="","","金")</f>
        <v>金</v>
      </c>
      <c r="BR28" s="33" t="str">
        <f>IF(BR27="","","土")</f>
        <v>土</v>
      </c>
      <c r="BS28" s="33" t="str">
        <f>IF(BS27="","","日")</f>
        <v>日</v>
      </c>
      <c r="BT28" s="30" t="s">
        <v>12</v>
      </c>
      <c r="BU28" s="31">
        <f>+COUNTIF(BM32:BS32,"夏休")+COUNTIF(BM32:BS32,"冬休")+COUNTIF(BM32:BS32,"中止")</f>
        <v>0</v>
      </c>
      <c r="BV28" s="7">
        <f>+COUNTIF(BR32:BS32,"夏休")+COUNTIF(BR32:BS32,"冬休")+COUNTIF(BR32:BS32,"中止")</f>
        <v>0</v>
      </c>
      <c r="BY28" s="32" t="s">
        <v>11</v>
      </c>
      <c r="BZ28" s="33" t="str">
        <f>IF(BZ27="","","月")</f>
        <v>月</v>
      </c>
      <c r="CA28" s="33" t="str">
        <f>IF(CA27="","","火")</f>
        <v>火</v>
      </c>
      <c r="CB28" s="33" t="str">
        <f>IF(CB27="","","水")</f>
        <v>水</v>
      </c>
      <c r="CC28" s="33" t="str">
        <f>IF(CC27="","","木")</f>
        <v>木</v>
      </c>
      <c r="CD28" s="33" t="str">
        <f>IF(CD27="","","金")</f>
        <v>金</v>
      </c>
      <c r="CE28" s="33" t="str">
        <f>IF(CE27="","","土")</f>
        <v>土</v>
      </c>
      <c r="CF28" s="33" t="str">
        <f>IF(CF27="","","日")</f>
        <v>日</v>
      </c>
      <c r="CG28" s="30" t="s">
        <v>12</v>
      </c>
      <c r="CH28" s="31">
        <f>+COUNTIF(BZ32:CF32,"夏休")+COUNTIF(BZ32:CF32,"冬休")+COUNTIF(BZ32:CF32,"中止")</f>
        <v>0</v>
      </c>
      <c r="CI28" s="7">
        <f>+COUNTIF(CE32:CF32,"夏休")+COUNTIF(CE32:CF32,"冬休")+COUNTIF(CE32:CF32,"中止")</f>
        <v>0</v>
      </c>
      <c r="CJ28" s="9"/>
      <c r="CK28" s="32" t="s">
        <v>11</v>
      </c>
      <c r="CL28" s="33" t="str">
        <f>IF(CL27="","","月")</f>
        <v/>
      </c>
      <c r="CM28" s="33" t="str">
        <f>IF(CM27="","","火")</f>
        <v/>
      </c>
      <c r="CN28" s="33" t="str">
        <f>IF(CN27="","","水")</f>
        <v/>
      </c>
      <c r="CO28" s="33" t="str">
        <f>IF(CO27="","","木")</f>
        <v/>
      </c>
      <c r="CP28" s="33" t="str">
        <f>IF(CP27="","","金")</f>
        <v/>
      </c>
      <c r="CQ28" s="33" t="str">
        <f>IF(CQ27="","","土")</f>
        <v/>
      </c>
      <c r="CR28" s="33" t="str">
        <f>IF(CR27="","","日")</f>
        <v/>
      </c>
      <c r="CS28" s="30" t="s">
        <v>12</v>
      </c>
      <c r="CT28" s="31">
        <f>+COUNTIF(CL32:CR32,"夏休")+COUNTIF(CL32:CR32,"冬休")+COUNTIF(CL32:CR32,"中止")</f>
        <v>0</v>
      </c>
      <c r="CU28" s="7">
        <f>+COUNTIF(CQ32:CR32,"夏休")+COUNTIF(CQ32:CR32,"冬休")+COUNTIF(CQ32:CR32,"中止")</f>
        <v>0</v>
      </c>
    </row>
    <row r="29" spans="2:99" ht="13.5" customHeight="1">
      <c r="B29" s="102" t="s">
        <v>13</v>
      </c>
      <c r="C29" s="108"/>
      <c r="D29" s="99"/>
      <c r="E29" s="99"/>
      <c r="F29" s="99"/>
      <c r="G29" s="99"/>
      <c r="H29" s="99"/>
      <c r="I29" s="111"/>
      <c r="J29" s="34" t="s">
        <v>14</v>
      </c>
      <c r="K29" s="74">
        <f>COUNT(C27:I27)-K28</f>
        <v>7</v>
      </c>
      <c r="L29" s="80"/>
      <c r="M29" s="9"/>
      <c r="N29" s="102" t="s">
        <v>13</v>
      </c>
      <c r="O29" s="108"/>
      <c r="P29" s="99"/>
      <c r="Q29" s="99"/>
      <c r="R29" s="99"/>
      <c r="S29" s="99"/>
      <c r="T29" s="99"/>
      <c r="U29" s="111"/>
      <c r="V29" s="34" t="s">
        <v>14</v>
      </c>
      <c r="W29" s="74">
        <f>COUNT(O27:U27)-W28</f>
        <v>7</v>
      </c>
      <c r="X29" s="80"/>
      <c r="AA29" s="102" t="s">
        <v>13</v>
      </c>
      <c r="AB29" s="108"/>
      <c r="AC29" s="99"/>
      <c r="AD29" s="99"/>
      <c r="AE29" s="99"/>
      <c r="AF29" s="99"/>
      <c r="AG29" s="99"/>
      <c r="AH29" s="111"/>
      <c r="AI29" s="34" t="s">
        <v>14</v>
      </c>
      <c r="AJ29" s="74">
        <f>COUNT(AB27:AH27)-AJ28</f>
        <v>7</v>
      </c>
      <c r="AK29" s="80"/>
      <c r="AL29" s="9"/>
      <c r="AM29" s="102" t="s">
        <v>13</v>
      </c>
      <c r="AN29" s="108"/>
      <c r="AO29" s="99"/>
      <c r="AP29" s="99"/>
      <c r="AQ29" s="99"/>
      <c r="AR29" s="99"/>
      <c r="AS29" s="99"/>
      <c r="AT29" s="111"/>
      <c r="AU29" s="34" t="s">
        <v>14</v>
      </c>
      <c r="AV29" s="74">
        <f>COUNT(AN27:AT27)-AV28</f>
        <v>7</v>
      </c>
      <c r="AW29" s="80"/>
      <c r="AZ29" s="102" t="s">
        <v>13</v>
      </c>
      <c r="BA29" s="108"/>
      <c r="BB29" s="99"/>
      <c r="BC29" s="99"/>
      <c r="BD29" s="99"/>
      <c r="BE29" s="99"/>
      <c r="BF29" s="99"/>
      <c r="BG29" s="111"/>
      <c r="BH29" s="34" t="s">
        <v>14</v>
      </c>
      <c r="BI29" s="74">
        <f>COUNT(BA27:BG27)-BI28</f>
        <v>7</v>
      </c>
      <c r="BJ29" s="80"/>
      <c r="BK29" s="9"/>
      <c r="BL29" s="102" t="s">
        <v>13</v>
      </c>
      <c r="BM29" s="108"/>
      <c r="BN29" s="99"/>
      <c r="BO29" s="99"/>
      <c r="BP29" s="99"/>
      <c r="BQ29" s="99"/>
      <c r="BR29" s="99"/>
      <c r="BS29" s="111"/>
      <c r="BT29" s="34" t="s">
        <v>14</v>
      </c>
      <c r="BU29" s="74">
        <f>COUNT(BM27:BS27)-BU28</f>
        <v>7</v>
      </c>
      <c r="BV29" s="80"/>
      <c r="BY29" s="102" t="s">
        <v>13</v>
      </c>
      <c r="BZ29" s="108"/>
      <c r="CA29" s="99"/>
      <c r="CB29" s="99"/>
      <c r="CC29" s="99"/>
      <c r="CD29" s="99"/>
      <c r="CE29" s="99"/>
      <c r="CF29" s="111"/>
      <c r="CG29" s="34" t="s">
        <v>14</v>
      </c>
      <c r="CH29" s="74">
        <f>COUNT(BZ27:CF27)-CH28</f>
        <v>7</v>
      </c>
      <c r="CI29" s="80"/>
      <c r="CJ29" s="9"/>
      <c r="CK29" s="102" t="s">
        <v>13</v>
      </c>
      <c r="CL29" s="108"/>
      <c r="CM29" s="99"/>
      <c r="CN29" s="99"/>
      <c r="CO29" s="99"/>
      <c r="CP29" s="99"/>
      <c r="CQ29" s="99"/>
      <c r="CR29" s="111"/>
      <c r="CS29" s="34" t="s">
        <v>14</v>
      </c>
      <c r="CT29" s="74">
        <f>COUNT(CL27:CR27)-CT28</f>
        <v>0</v>
      </c>
      <c r="CU29" s="80"/>
    </row>
    <row r="30" spans="2:99" ht="13.5" customHeight="1">
      <c r="B30" s="103"/>
      <c r="C30" s="109"/>
      <c r="D30" s="100"/>
      <c r="E30" s="100"/>
      <c r="F30" s="100"/>
      <c r="G30" s="100"/>
      <c r="H30" s="100"/>
      <c r="I30" s="112"/>
      <c r="J30" s="34" t="s">
        <v>15</v>
      </c>
      <c r="K30" s="36">
        <f>+COUNTIF(C33:I33,"休")</f>
        <v>0</v>
      </c>
      <c r="M30" s="37"/>
      <c r="N30" s="103"/>
      <c r="O30" s="109"/>
      <c r="P30" s="100"/>
      <c r="Q30" s="100"/>
      <c r="R30" s="100"/>
      <c r="S30" s="100"/>
      <c r="T30" s="100"/>
      <c r="U30" s="112"/>
      <c r="V30" s="34" t="s">
        <v>15</v>
      </c>
      <c r="W30" s="36">
        <f>+COUNTIF(O33:U33,"休")</f>
        <v>0</v>
      </c>
      <c r="AA30" s="103"/>
      <c r="AB30" s="109"/>
      <c r="AC30" s="100"/>
      <c r="AD30" s="100"/>
      <c r="AE30" s="100"/>
      <c r="AF30" s="100"/>
      <c r="AG30" s="100"/>
      <c r="AH30" s="112"/>
      <c r="AI30" s="34" t="s">
        <v>15</v>
      </c>
      <c r="AJ30" s="36">
        <f>+COUNTIF(AB33:AH33,"休")</f>
        <v>0</v>
      </c>
      <c r="AL30" s="37"/>
      <c r="AM30" s="103"/>
      <c r="AN30" s="109"/>
      <c r="AO30" s="100"/>
      <c r="AP30" s="100"/>
      <c r="AQ30" s="100"/>
      <c r="AR30" s="100"/>
      <c r="AS30" s="100"/>
      <c r="AT30" s="112"/>
      <c r="AU30" s="34" t="s">
        <v>15</v>
      </c>
      <c r="AV30" s="36">
        <f>+COUNTIF(AN33:AT33,"休")</f>
        <v>0</v>
      </c>
      <c r="AZ30" s="103"/>
      <c r="BA30" s="109"/>
      <c r="BB30" s="100"/>
      <c r="BC30" s="100"/>
      <c r="BD30" s="100"/>
      <c r="BE30" s="100"/>
      <c r="BF30" s="100"/>
      <c r="BG30" s="112"/>
      <c r="BH30" s="34" t="s">
        <v>15</v>
      </c>
      <c r="BI30" s="36">
        <f>+COUNTIF(BA33:BG33,"休")</f>
        <v>0</v>
      </c>
      <c r="BK30" s="37"/>
      <c r="BL30" s="103"/>
      <c r="BM30" s="109"/>
      <c r="BN30" s="100"/>
      <c r="BO30" s="100"/>
      <c r="BP30" s="100"/>
      <c r="BQ30" s="100"/>
      <c r="BR30" s="100"/>
      <c r="BS30" s="112"/>
      <c r="BT30" s="34" t="s">
        <v>15</v>
      </c>
      <c r="BU30" s="36">
        <f>+COUNTIF(BM33:BS33,"休")</f>
        <v>0</v>
      </c>
      <c r="BY30" s="103"/>
      <c r="BZ30" s="109"/>
      <c r="CA30" s="100"/>
      <c r="CB30" s="100"/>
      <c r="CC30" s="100"/>
      <c r="CD30" s="100"/>
      <c r="CE30" s="100"/>
      <c r="CF30" s="112"/>
      <c r="CG30" s="34" t="s">
        <v>15</v>
      </c>
      <c r="CH30" s="36">
        <f>+COUNTIF(BZ33:CF33,"休")</f>
        <v>0</v>
      </c>
      <c r="CJ30" s="37"/>
      <c r="CK30" s="103"/>
      <c r="CL30" s="109"/>
      <c r="CM30" s="100"/>
      <c r="CN30" s="100"/>
      <c r="CO30" s="100"/>
      <c r="CP30" s="100"/>
      <c r="CQ30" s="100"/>
      <c r="CR30" s="112"/>
      <c r="CS30" s="34" t="s">
        <v>15</v>
      </c>
      <c r="CT30" s="36">
        <f>+COUNTIF(CL33:CR33,"休")</f>
        <v>0</v>
      </c>
    </row>
    <row r="31" spans="2:99" ht="13.5" customHeight="1">
      <c r="B31" s="104"/>
      <c r="C31" s="110"/>
      <c r="D31" s="101"/>
      <c r="E31" s="101"/>
      <c r="F31" s="101"/>
      <c r="G31" s="101"/>
      <c r="H31" s="101"/>
      <c r="I31" s="113"/>
      <c r="J31" s="34" t="s">
        <v>16</v>
      </c>
      <c r="K31" s="38">
        <f>+K30/K29</f>
        <v>0</v>
      </c>
      <c r="L31" s="52"/>
      <c r="M31" s="9"/>
      <c r="N31" s="104"/>
      <c r="O31" s="110"/>
      <c r="P31" s="101"/>
      <c r="Q31" s="101"/>
      <c r="R31" s="101"/>
      <c r="S31" s="101"/>
      <c r="T31" s="101"/>
      <c r="U31" s="113"/>
      <c r="V31" s="34" t="s">
        <v>16</v>
      </c>
      <c r="W31" s="38">
        <f>+W30/W29</f>
        <v>0</v>
      </c>
      <c r="X31" s="52"/>
      <c r="AA31" s="104"/>
      <c r="AB31" s="110"/>
      <c r="AC31" s="101"/>
      <c r="AD31" s="101"/>
      <c r="AE31" s="101"/>
      <c r="AF31" s="101"/>
      <c r="AG31" s="101"/>
      <c r="AH31" s="113"/>
      <c r="AI31" s="34" t="s">
        <v>16</v>
      </c>
      <c r="AJ31" s="38">
        <f>+AJ30/AJ29</f>
        <v>0</v>
      </c>
      <c r="AK31" s="52"/>
      <c r="AL31" s="9"/>
      <c r="AM31" s="104"/>
      <c r="AN31" s="110"/>
      <c r="AO31" s="101"/>
      <c r="AP31" s="101"/>
      <c r="AQ31" s="101"/>
      <c r="AR31" s="101"/>
      <c r="AS31" s="101"/>
      <c r="AT31" s="113"/>
      <c r="AU31" s="34" t="s">
        <v>16</v>
      </c>
      <c r="AV31" s="38">
        <f>+AV30/AV29</f>
        <v>0</v>
      </c>
      <c r="AW31" s="52"/>
      <c r="AZ31" s="104"/>
      <c r="BA31" s="110"/>
      <c r="BB31" s="101"/>
      <c r="BC31" s="101"/>
      <c r="BD31" s="101"/>
      <c r="BE31" s="101"/>
      <c r="BF31" s="101"/>
      <c r="BG31" s="113"/>
      <c r="BH31" s="34" t="s">
        <v>16</v>
      </c>
      <c r="BI31" s="38">
        <f>+BI30/BI29</f>
        <v>0</v>
      </c>
      <c r="BJ31" s="52"/>
      <c r="BK31" s="9"/>
      <c r="BL31" s="104"/>
      <c r="BM31" s="110"/>
      <c r="BN31" s="101"/>
      <c r="BO31" s="101"/>
      <c r="BP31" s="101"/>
      <c r="BQ31" s="101"/>
      <c r="BR31" s="101"/>
      <c r="BS31" s="113"/>
      <c r="BT31" s="34" t="s">
        <v>16</v>
      </c>
      <c r="BU31" s="38">
        <f>+BU30/BU29</f>
        <v>0</v>
      </c>
      <c r="BV31" s="52"/>
      <c r="BY31" s="104"/>
      <c r="BZ31" s="110"/>
      <c r="CA31" s="101"/>
      <c r="CB31" s="101"/>
      <c r="CC31" s="101"/>
      <c r="CD31" s="101"/>
      <c r="CE31" s="101"/>
      <c r="CF31" s="113"/>
      <c r="CG31" s="34" t="s">
        <v>16</v>
      </c>
      <c r="CH31" s="38">
        <f>+CH30/CH29</f>
        <v>0</v>
      </c>
      <c r="CI31" s="52"/>
      <c r="CJ31" s="9"/>
      <c r="CK31" s="104"/>
      <c r="CL31" s="110"/>
      <c r="CM31" s="101"/>
      <c r="CN31" s="101"/>
      <c r="CO31" s="101"/>
      <c r="CP31" s="101"/>
      <c r="CQ31" s="101"/>
      <c r="CR31" s="113"/>
      <c r="CS31" s="34" t="s">
        <v>16</v>
      </c>
      <c r="CT31" s="38" t="e">
        <f>+CT30/CT29</f>
        <v>#DIV/0!</v>
      </c>
      <c r="CU31" s="52"/>
    </row>
    <row r="32" spans="2:99">
      <c r="B32" s="39" t="s">
        <v>17</v>
      </c>
      <c r="C32" s="2"/>
      <c r="D32" s="2"/>
      <c r="E32" s="2"/>
      <c r="F32" s="2"/>
      <c r="G32" s="2"/>
      <c r="H32" s="2"/>
      <c r="I32" s="2"/>
      <c r="J32" s="34" t="s">
        <v>19</v>
      </c>
      <c r="K32" s="36">
        <f>+COUNTIF(C34:I34,"*休")</f>
        <v>0</v>
      </c>
      <c r="M32" s="9"/>
      <c r="N32" s="39" t="s">
        <v>17</v>
      </c>
      <c r="O32" s="2"/>
      <c r="P32" s="2"/>
      <c r="Q32" s="2"/>
      <c r="R32" s="2"/>
      <c r="S32" s="2"/>
      <c r="T32" s="2"/>
      <c r="U32" s="2"/>
      <c r="V32" s="34" t="s">
        <v>19</v>
      </c>
      <c r="W32" s="36">
        <f>+COUNTIF(O34:U34,"*休")</f>
        <v>0</v>
      </c>
      <c r="AA32" s="39" t="s">
        <v>17</v>
      </c>
      <c r="AB32" s="2"/>
      <c r="AC32" s="2"/>
      <c r="AD32" s="2"/>
      <c r="AE32" s="2"/>
      <c r="AF32" s="2"/>
      <c r="AG32" s="2"/>
      <c r="AH32" s="2"/>
      <c r="AI32" s="34" t="s">
        <v>19</v>
      </c>
      <c r="AJ32" s="36">
        <f>+COUNTIF(AB34:AH34,"*休")</f>
        <v>0</v>
      </c>
      <c r="AL32" s="9"/>
      <c r="AM32" s="39" t="s">
        <v>17</v>
      </c>
      <c r="AN32" s="2"/>
      <c r="AO32" s="2"/>
      <c r="AP32" s="2"/>
      <c r="AQ32" s="2"/>
      <c r="AR32" s="2"/>
      <c r="AS32" s="2"/>
      <c r="AT32" s="2"/>
      <c r="AU32" s="34" t="s">
        <v>19</v>
      </c>
      <c r="AV32" s="36">
        <f>+COUNTIF(AN34:AT34,"*休")</f>
        <v>0</v>
      </c>
      <c r="AZ32" s="39" t="s">
        <v>17</v>
      </c>
      <c r="BA32" s="2"/>
      <c r="BB32" s="2"/>
      <c r="BC32" s="2"/>
      <c r="BD32" s="2"/>
      <c r="BE32" s="2"/>
      <c r="BF32" s="2"/>
      <c r="BG32" s="2"/>
      <c r="BH32" s="34" t="s">
        <v>19</v>
      </c>
      <c r="BI32" s="36">
        <f>+COUNTIF(BA34:BG34,"*休")</f>
        <v>0</v>
      </c>
      <c r="BK32" s="9"/>
      <c r="BL32" s="39" t="s">
        <v>17</v>
      </c>
      <c r="BM32" s="2"/>
      <c r="BN32" s="2"/>
      <c r="BO32" s="2"/>
      <c r="BP32" s="2"/>
      <c r="BQ32" s="2"/>
      <c r="BR32" s="2"/>
      <c r="BS32" s="2"/>
      <c r="BT32" s="34" t="s">
        <v>19</v>
      </c>
      <c r="BU32" s="36">
        <f>+COUNTIF(BM34:BS34,"*休")</f>
        <v>0</v>
      </c>
      <c r="BY32" s="39" t="s">
        <v>17</v>
      </c>
      <c r="BZ32" s="2"/>
      <c r="CA32" s="2"/>
      <c r="CB32" s="2"/>
      <c r="CC32" s="2"/>
      <c r="CD32" s="2"/>
      <c r="CE32" s="2"/>
      <c r="CF32" s="2"/>
      <c r="CG32" s="34" t="s">
        <v>19</v>
      </c>
      <c r="CH32" s="36">
        <f>+COUNTIF(BZ34:CF34,"*休")</f>
        <v>0</v>
      </c>
      <c r="CJ32" s="9"/>
      <c r="CK32" s="39" t="s">
        <v>17</v>
      </c>
      <c r="CL32" s="2"/>
      <c r="CM32" s="2"/>
      <c r="CN32" s="2"/>
      <c r="CO32" s="2"/>
      <c r="CP32" s="2"/>
      <c r="CQ32" s="2"/>
      <c r="CR32" s="2"/>
      <c r="CS32" s="34" t="s">
        <v>19</v>
      </c>
      <c r="CT32" s="36">
        <f>+COUNTIF(CL34:CR34,"*休")</f>
        <v>0</v>
      </c>
    </row>
    <row r="33" spans="2:99">
      <c r="B33" s="32" t="s">
        <v>20</v>
      </c>
      <c r="C33" s="2"/>
      <c r="D33" s="2"/>
      <c r="E33" s="2"/>
      <c r="F33" s="2"/>
      <c r="G33" s="2"/>
      <c r="H33" s="2"/>
      <c r="I33" s="2"/>
      <c r="J33" s="40" t="s">
        <v>21</v>
      </c>
      <c r="K33" s="41">
        <f>+K32/K29</f>
        <v>0</v>
      </c>
      <c r="L33" s="52"/>
      <c r="M33" s="9"/>
      <c r="N33" s="32" t="s">
        <v>20</v>
      </c>
      <c r="O33" s="2"/>
      <c r="P33" s="2"/>
      <c r="Q33" s="2"/>
      <c r="R33" s="2"/>
      <c r="S33" s="2"/>
      <c r="T33" s="2"/>
      <c r="U33" s="2"/>
      <c r="V33" s="40" t="s">
        <v>21</v>
      </c>
      <c r="W33" s="41">
        <f>+W32/W29</f>
        <v>0</v>
      </c>
      <c r="X33" s="52"/>
      <c r="AA33" s="32" t="s">
        <v>20</v>
      </c>
      <c r="AB33" s="2"/>
      <c r="AC33" s="2"/>
      <c r="AD33" s="2"/>
      <c r="AE33" s="2"/>
      <c r="AF33" s="2"/>
      <c r="AG33" s="2"/>
      <c r="AH33" s="2"/>
      <c r="AI33" s="40" t="s">
        <v>21</v>
      </c>
      <c r="AJ33" s="41">
        <f>+AJ32/AJ29</f>
        <v>0</v>
      </c>
      <c r="AK33" s="52"/>
      <c r="AL33" s="9"/>
      <c r="AM33" s="32" t="s">
        <v>20</v>
      </c>
      <c r="AN33" s="2"/>
      <c r="AO33" s="2"/>
      <c r="AP33" s="2"/>
      <c r="AQ33" s="2"/>
      <c r="AR33" s="2"/>
      <c r="AS33" s="2"/>
      <c r="AT33" s="2"/>
      <c r="AU33" s="40" t="s">
        <v>21</v>
      </c>
      <c r="AV33" s="41">
        <f>+AV32/AV29</f>
        <v>0</v>
      </c>
      <c r="AW33" s="52"/>
      <c r="AZ33" s="32" t="s">
        <v>20</v>
      </c>
      <c r="BA33" s="2"/>
      <c r="BB33" s="2"/>
      <c r="BC33" s="2"/>
      <c r="BD33" s="2"/>
      <c r="BE33" s="2"/>
      <c r="BF33" s="2"/>
      <c r="BG33" s="2"/>
      <c r="BH33" s="40" t="s">
        <v>21</v>
      </c>
      <c r="BI33" s="41">
        <f>+BI32/BI29</f>
        <v>0</v>
      </c>
      <c r="BJ33" s="52"/>
      <c r="BK33" s="9"/>
      <c r="BL33" s="32" t="s">
        <v>20</v>
      </c>
      <c r="BM33" s="2"/>
      <c r="BN33" s="2"/>
      <c r="BO33" s="2"/>
      <c r="BP33" s="2"/>
      <c r="BQ33" s="2"/>
      <c r="BR33" s="2"/>
      <c r="BS33" s="2"/>
      <c r="BT33" s="40" t="s">
        <v>21</v>
      </c>
      <c r="BU33" s="41">
        <f>+BU32/BU29</f>
        <v>0</v>
      </c>
      <c r="BV33" s="52"/>
      <c r="BY33" s="32" t="s">
        <v>20</v>
      </c>
      <c r="BZ33" s="2"/>
      <c r="CA33" s="2"/>
      <c r="CB33" s="2"/>
      <c r="CC33" s="2"/>
      <c r="CD33" s="2"/>
      <c r="CE33" s="2"/>
      <c r="CF33" s="2"/>
      <c r="CG33" s="40" t="s">
        <v>21</v>
      </c>
      <c r="CH33" s="41">
        <f>+CH32/CH29</f>
        <v>0</v>
      </c>
      <c r="CI33" s="52"/>
      <c r="CJ33" s="9"/>
      <c r="CK33" s="32" t="s">
        <v>20</v>
      </c>
      <c r="CL33" s="2"/>
      <c r="CM33" s="2"/>
      <c r="CN33" s="2"/>
      <c r="CO33" s="2"/>
      <c r="CP33" s="2"/>
      <c r="CQ33" s="2"/>
      <c r="CR33" s="2"/>
      <c r="CS33" s="40" t="s">
        <v>21</v>
      </c>
      <c r="CT33" s="41" t="e">
        <f>+CT32/CT29</f>
        <v>#DIV/0!</v>
      </c>
      <c r="CU33" s="52"/>
    </row>
    <row r="34" spans="2:99">
      <c r="B34" s="42" t="s">
        <v>22</v>
      </c>
      <c r="C34" s="56"/>
      <c r="D34" s="56"/>
      <c r="E34" s="56"/>
      <c r="F34" s="56"/>
      <c r="G34" s="56"/>
      <c r="H34" s="56"/>
      <c r="I34" s="56"/>
      <c r="J34" s="76" t="s">
        <v>23</v>
      </c>
      <c r="K34" s="44" t="str">
        <f>IF(H35="","OK",_xlfn.IFS(H33=I33="休","OK",K32&gt;=2,"OK",K32&gt;=2-L28,"OK",K32&lt;2,"NG"))</f>
        <v>NG</v>
      </c>
      <c r="L34" s="52"/>
      <c r="M34" s="37"/>
      <c r="N34" s="42" t="s">
        <v>22</v>
      </c>
      <c r="O34" s="56"/>
      <c r="P34" s="56"/>
      <c r="Q34" s="56"/>
      <c r="R34" s="56"/>
      <c r="S34" s="56"/>
      <c r="T34" s="56"/>
      <c r="U34" s="56"/>
      <c r="V34" s="76" t="s">
        <v>23</v>
      </c>
      <c r="W34" s="44" t="str">
        <f>IF(T35="","OK",_xlfn.IFS(T33=U33="休","OK",W32&gt;=2,"OK",W32&gt;=2-X28,"OK",W32&lt;2,"NG"))</f>
        <v>NG</v>
      </c>
      <c r="X34" s="52"/>
      <c r="AA34" s="42" t="s">
        <v>22</v>
      </c>
      <c r="AB34" s="56"/>
      <c r="AC34" s="56"/>
      <c r="AD34" s="56"/>
      <c r="AE34" s="56"/>
      <c r="AF34" s="56"/>
      <c r="AG34" s="56"/>
      <c r="AH34" s="56"/>
      <c r="AI34" s="76" t="s">
        <v>23</v>
      </c>
      <c r="AJ34" s="44" t="str">
        <f>IF(AG35="","OK",_xlfn.IFS(AG33=AH33="休","OK",AJ32&gt;=2,"OK",AJ32&gt;=2-AK28,"OK",AJ32&lt;2,"NG"))</f>
        <v>NG</v>
      </c>
      <c r="AK34" s="52"/>
      <c r="AL34" s="37"/>
      <c r="AM34" s="42" t="s">
        <v>22</v>
      </c>
      <c r="AN34" s="56"/>
      <c r="AO34" s="56"/>
      <c r="AP34" s="56"/>
      <c r="AQ34" s="56"/>
      <c r="AR34" s="56"/>
      <c r="AS34" s="56"/>
      <c r="AT34" s="56"/>
      <c r="AU34" s="76" t="s">
        <v>23</v>
      </c>
      <c r="AV34" s="44" t="str">
        <f>IF(AS35="","OK",_xlfn.IFS(AS33=AT33="休","OK",AV32&gt;=2,"OK",AV32&gt;=2-AW28,"OK",AV32&lt;2,"NG"))</f>
        <v>NG</v>
      </c>
      <c r="AW34" s="52"/>
      <c r="AZ34" s="42" t="s">
        <v>22</v>
      </c>
      <c r="BA34" s="56"/>
      <c r="BB34" s="56"/>
      <c r="BC34" s="56"/>
      <c r="BD34" s="56"/>
      <c r="BE34" s="56"/>
      <c r="BF34" s="56"/>
      <c r="BG34" s="56"/>
      <c r="BH34" s="76" t="s">
        <v>23</v>
      </c>
      <c r="BI34" s="44" t="str">
        <f>IF(BF35="","OK",_xlfn.IFS(BF33=BG33="休","OK",BI32&gt;=2,"OK",BI32&gt;=2-BJ28,"OK",BI32&lt;2,"NG"))</f>
        <v>NG</v>
      </c>
      <c r="BJ34" s="52"/>
      <c r="BK34" s="37"/>
      <c r="BL34" s="42" t="s">
        <v>22</v>
      </c>
      <c r="BM34" s="56"/>
      <c r="BN34" s="56"/>
      <c r="BO34" s="56"/>
      <c r="BP34" s="56"/>
      <c r="BQ34" s="56"/>
      <c r="BR34" s="56"/>
      <c r="BS34" s="56"/>
      <c r="BT34" s="76" t="s">
        <v>23</v>
      </c>
      <c r="BU34" s="44" t="str">
        <f>IF(BR35="","OK",_xlfn.IFS(BR33=BS33="休","OK",BU32&gt;=2,"OK",BU32&gt;=2-BV28,"OK",BU32&lt;2,"NG"))</f>
        <v>NG</v>
      </c>
      <c r="BV34" s="52"/>
      <c r="BY34" s="42" t="s">
        <v>22</v>
      </c>
      <c r="BZ34" s="56"/>
      <c r="CA34" s="56"/>
      <c r="CB34" s="56"/>
      <c r="CC34" s="56"/>
      <c r="CD34" s="56"/>
      <c r="CE34" s="56"/>
      <c r="CF34" s="56"/>
      <c r="CG34" s="76" t="s">
        <v>23</v>
      </c>
      <c r="CH34" s="44" t="str">
        <f>IF(CE35="","OK",_xlfn.IFS(CE33=CF33="休","OK",CH32&gt;=2,"OK",CH32&gt;=2-CI28,"OK",CH32&lt;2,"NG"))</f>
        <v>NG</v>
      </c>
      <c r="CI34" s="52"/>
      <c r="CJ34" s="37"/>
      <c r="CK34" s="42" t="s">
        <v>22</v>
      </c>
      <c r="CL34" s="56"/>
      <c r="CM34" s="56"/>
      <c r="CN34" s="56"/>
      <c r="CO34" s="56"/>
      <c r="CP34" s="56"/>
      <c r="CQ34" s="56"/>
      <c r="CR34" s="56"/>
      <c r="CS34" s="76" t="s">
        <v>23</v>
      </c>
      <c r="CT34" s="44" t="str">
        <f>IF(CQ35="","OK",_xlfn.IFS(CQ33=CR33="休","OK",CT32&gt;=2,"OK",CT32&gt;=2-CU28,"OK",CT32&lt;2,"NG"))</f>
        <v>OK</v>
      </c>
      <c r="CU34" s="52"/>
    </row>
    <row r="35" spans="2:99" hidden="1" outlineLevel="1">
      <c r="C35" s="77" t="str">
        <f>IF(C27="","",IF(C32="","通常",IF(C32="　","通常",C32)))</f>
        <v>通常</v>
      </c>
      <c r="D35" s="77" t="str">
        <f t="shared" ref="D35:I35" si="82">IF(D27="","",IF(D32="","通常",IF(D32="　","通常",D32)))</f>
        <v>通常</v>
      </c>
      <c r="E35" s="77" t="str">
        <f t="shared" si="82"/>
        <v>通常</v>
      </c>
      <c r="F35" s="77" t="str">
        <f t="shared" si="82"/>
        <v>通常</v>
      </c>
      <c r="G35" s="77" t="str">
        <f t="shared" si="82"/>
        <v>通常</v>
      </c>
      <c r="H35" s="77" t="str">
        <f t="shared" si="82"/>
        <v>通常</v>
      </c>
      <c r="I35" s="77" t="str">
        <f t="shared" si="82"/>
        <v>通常</v>
      </c>
      <c r="J35" s="78"/>
      <c r="K35" s="52"/>
      <c r="L35" s="52"/>
      <c r="M35" s="37"/>
      <c r="O35" s="77" t="str">
        <f>IF(O27="","",IF(O32="","通常",IF(O32="　","通常",O32)))</f>
        <v>通常</v>
      </c>
      <c r="P35" s="77" t="str">
        <f t="shared" ref="P35:U35" si="83">IF(P27="","",IF(P32="","通常",IF(P32="　","通常",P32)))</f>
        <v>通常</v>
      </c>
      <c r="Q35" s="77" t="str">
        <f t="shared" si="83"/>
        <v>通常</v>
      </c>
      <c r="R35" s="77" t="str">
        <f t="shared" si="83"/>
        <v>通常</v>
      </c>
      <c r="S35" s="77" t="str">
        <f t="shared" si="83"/>
        <v>通常</v>
      </c>
      <c r="T35" s="77" t="str">
        <f t="shared" si="83"/>
        <v>通常</v>
      </c>
      <c r="U35" s="77" t="str">
        <f t="shared" si="83"/>
        <v>通常</v>
      </c>
      <c r="V35" s="78"/>
      <c r="W35" s="52"/>
      <c r="X35" s="52"/>
      <c r="AB35" s="77" t="str">
        <f>IF(AB27="","",IF(AB32="","通常",IF(AB32="　","通常",AB32)))</f>
        <v>通常</v>
      </c>
      <c r="AC35" s="77" t="str">
        <f t="shared" ref="AC35:AH35" si="84">IF(AC27="","",IF(AC32="","通常",IF(AC32="　","通常",AC32)))</f>
        <v>通常</v>
      </c>
      <c r="AD35" s="77" t="str">
        <f t="shared" si="84"/>
        <v>通常</v>
      </c>
      <c r="AE35" s="77" t="str">
        <f t="shared" si="84"/>
        <v>通常</v>
      </c>
      <c r="AF35" s="77" t="str">
        <f t="shared" si="84"/>
        <v>通常</v>
      </c>
      <c r="AG35" s="77" t="str">
        <f t="shared" si="84"/>
        <v>通常</v>
      </c>
      <c r="AH35" s="77" t="str">
        <f t="shared" si="84"/>
        <v>通常</v>
      </c>
      <c r="AI35" s="78"/>
      <c r="AJ35" s="52"/>
      <c r="AK35" s="52"/>
      <c r="AL35" s="37"/>
      <c r="AN35" s="77" t="str">
        <f>IF(AN27="","",IF(AN32="","通常",IF(AN32="　","通常",AN32)))</f>
        <v>通常</v>
      </c>
      <c r="AO35" s="77" t="str">
        <f t="shared" ref="AO35:AT35" si="85">IF(AO27="","",IF(AO32="","通常",IF(AO32="　","通常",AO32)))</f>
        <v>通常</v>
      </c>
      <c r="AP35" s="77" t="str">
        <f t="shared" si="85"/>
        <v>通常</v>
      </c>
      <c r="AQ35" s="77" t="str">
        <f t="shared" si="85"/>
        <v>通常</v>
      </c>
      <c r="AR35" s="77" t="str">
        <f t="shared" si="85"/>
        <v>通常</v>
      </c>
      <c r="AS35" s="77" t="str">
        <f t="shared" si="85"/>
        <v>通常</v>
      </c>
      <c r="AT35" s="77" t="str">
        <f t="shared" si="85"/>
        <v>通常</v>
      </c>
      <c r="AU35" s="78"/>
      <c r="AV35" s="52"/>
      <c r="AW35" s="52"/>
      <c r="BA35" s="77" t="str">
        <f>IF(BA27="","",IF(BA32="","通常",IF(BA32="　","通常",BA32)))</f>
        <v>通常</v>
      </c>
      <c r="BB35" s="77" t="str">
        <f t="shared" ref="BB35:BG35" si="86">IF(BB27="","",IF(BB32="","通常",IF(BB32="　","通常",BB32)))</f>
        <v>通常</v>
      </c>
      <c r="BC35" s="77" t="str">
        <f t="shared" si="86"/>
        <v>通常</v>
      </c>
      <c r="BD35" s="77" t="str">
        <f t="shared" si="86"/>
        <v>通常</v>
      </c>
      <c r="BE35" s="77" t="str">
        <f t="shared" si="86"/>
        <v>通常</v>
      </c>
      <c r="BF35" s="77" t="str">
        <f t="shared" si="86"/>
        <v>通常</v>
      </c>
      <c r="BG35" s="77" t="str">
        <f t="shared" si="86"/>
        <v>通常</v>
      </c>
      <c r="BH35" s="78"/>
      <c r="BI35" s="52"/>
      <c r="BJ35" s="52"/>
      <c r="BK35" s="37"/>
      <c r="BM35" s="77" t="str">
        <f>IF(BM27="","",IF(BM32="","通常",IF(BM32="　","通常",BM32)))</f>
        <v>通常</v>
      </c>
      <c r="BN35" s="77" t="str">
        <f t="shared" ref="BN35:BS35" si="87">IF(BN27="","",IF(BN32="","通常",IF(BN32="　","通常",BN32)))</f>
        <v>通常</v>
      </c>
      <c r="BO35" s="77" t="str">
        <f t="shared" si="87"/>
        <v>通常</v>
      </c>
      <c r="BP35" s="77" t="str">
        <f t="shared" si="87"/>
        <v>通常</v>
      </c>
      <c r="BQ35" s="77" t="str">
        <f t="shared" si="87"/>
        <v>通常</v>
      </c>
      <c r="BR35" s="77" t="str">
        <f t="shared" si="87"/>
        <v>通常</v>
      </c>
      <c r="BS35" s="77" t="str">
        <f t="shared" si="87"/>
        <v>通常</v>
      </c>
      <c r="BT35" s="78"/>
      <c r="BU35" s="52"/>
      <c r="BV35" s="52"/>
      <c r="BZ35" s="77" t="str">
        <f>IF(BZ27="","",IF(BZ32="","通常",IF(BZ32="　","通常",BZ32)))</f>
        <v>通常</v>
      </c>
      <c r="CA35" s="77" t="str">
        <f t="shared" ref="CA35:CF35" si="88">IF(CA27="","",IF(CA32="","通常",IF(CA32="　","通常",CA32)))</f>
        <v>通常</v>
      </c>
      <c r="CB35" s="77" t="str">
        <f t="shared" si="88"/>
        <v>通常</v>
      </c>
      <c r="CC35" s="77" t="str">
        <f t="shared" si="88"/>
        <v>通常</v>
      </c>
      <c r="CD35" s="77" t="str">
        <f t="shared" si="88"/>
        <v>通常</v>
      </c>
      <c r="CE35" s="77" t="str">
        <f t="shared" si="88"/>
        <v>通常</v>
      </c>
      <c r="CF35" s="77" t="str">
        <f t="shared" si="88"/>
        <v>通常</v>
      </c>
      <c r="CG35" s="78"/>
      <c r="CH35" s="52"/>
      <c r="CI35" s="52"/>
      <c r="CJ35" s="37"/>
      <c r="CL35" s="77" t="str">
        <f>IF(CL27="","",IF(CL32="","通常",IF(CL32="　","通常",CL32)))</f>
        <v/>
      </c>
      <c r="CM35" s="77" t="str">
        <f t="shared" ref="CM35:CR35" si="89">IF(CM27="","",IF(CM32="","通常",IF(CM32="　","通常",CM32)))</f>
        <v/>
      </c>
      <c r="CN35" s="77" t="str">
        <f t="shared" si="89"/>
        <v/>
      </c>
      <c r="CO35" s="77" t="str">
        <f t="shared" si="89"/>
        <v/>
      </c>
      <c r="CP35" s="77" t="str">
        <f t="shared" si="89"/>
        <v/>
      </c>
      <c r="CQ35" s="77" t="str">
        <f t="shared" si="89"/>
        <v/>
      </c>
      <c r="CR35" s="77" t="str">
        <f t="shared" si="89"/>
        <v/>
      </c>
      <c r="CS35" s="78"/>
      <c r="CT35" s="52"/>
      <c r="CU35" s="52"/>
    </row>
    <row r="36" spans="2:99" hidden="1" outlineLevel="1">
      <c r="C36" s="77" t="str">
        <f>IF(C27="","",IF(C32="","通常実績",IF(C32="　","通常実績",C32)))</f>
        <v>通常実績</v>
      </c>
      <c r="D36" s="77" t="str">
        <f t="shared" ref="D36:I36" si="90">IF(D27="","",IF(D32="","通常実績",IF(D32="　","通常実績",D32)))</f>
        <v>通常実績</v>
      </c>
      <c r="E36" s="77" t="str">
        <f t="shared" si="90"/>
        <v>通常実績</v>
      </c>
      <c r="F36" s="77" t="str">
        <f t="shared" si="90"/>
        <v>通常実績</v>
      </c>
      <c r="G36" s="77" t="str">
        <f t="shared" si="90"/>
        <v>通常実績</v>
      </c>
      <c r="H36" s="77" t="str">
        <f t="shared" si="90"/>
        <v>通常実績</v>
      </c>
      <c r="I36" s="77" t="str">
        <f t="shared" si="90"/>
        <v>通常実績</v>
      </c>
      <c r="J36" s="78"/>
      <c r="K36" s="52"/>
      <c r="L36" s="52"/>
      <c r="M36" s="37"/>
      <c r="O36" s="77" t="str">
        <f>IF(O27="","",IF(O32="","通常実績",IF(O32="　","通常実績",O32)))</f>
        <v>通常実績</v>
      </c>
      <c r="P36" s="77" t="str">
        <f t="shared" ref="P36:U36" si="91">IF(P27="","",IF(P32="","通常実績",IF(P32="　","通常実績",P32)))</f>
        <v>通常実績</v>
      </c>
      <c r="Q36" s="77" t="str">
        <f t="shared" si="91"/>
        <v>通常実績</v>
      </c>
      <c r="R36" s="77" t="str">
        <f t="shared" si="91"/>
        <v>通常実績</v>
      </c>
      <c r="S36" s="77" t="str">
        <f t="shared" si="91"/>
        <v>通常実績</v>
      </c>
      <c r="T36" s="77" t="str">
        <f t="shared" si="91"/>
        <v>通常実績</v>
      </c>
      <c r="U36" s="77" t="str">
        <f t="shared" si="91"/>
        <v>通常実績</v>
      </c>
      <c r="V36" s="78"/>
      <c r="W36" s="52"/>
      <c r="X36" s="52"/>
      <c r="AB36" s="77" t="str">
        <f>IF(AB27="","",IF(AB32="","通常実績",IF(AB32="　","通常実績",AB32)))</f>
        <v>通常実績</v>
      </c>
      <c r="AC36" s="77" t="str">
        <f t="shared" ref="AC36:AH36" si="92">IF(AC27="","",IF(AC32="","通常実績",IF(AC32="　","通常実績",AC32)))</f>
        <v>通常実績</v>
      </c>
      <c r="AD36" s="77" t="str">
        <f t="shared" si="92"/>
        <v>通常実績</v>
      </c>
      <c r="AE36" s="77" t="str">
        <f t="shared" si="92"/>
        <v>通常実績</v>
      </c>
      <c r="AF36" s="77" t="str">
        <f t="shared" si="92"/>
        <v>通常実績</v>
      </c>
      <c r="AG36" s="77" t="str">
        <f t="shared" si="92"/>
        <v>通常実績</v>
      </c>
      <c r="AH36" s="77" t="str">
        <f t="shared" si="92"/>
        <v>通常実績</v>
      </c>
      <c r="AI36" s="78"/>
      <c r="AJ36" s="52"/>
      <c r="AK36" s="52"/>
      <c r="AL36" s="37"/>
      <c r="AN36" s="77" t="str">
        <f>IF(AN27="","",IF(AN32="","通常実績",IF(AN32="　","通常実績",AN32)))</f>
        <v>通常実績</v>
      </c>
      <c r="AO36" s="77" t="str">
        <f t="shared" ref="AO36:AT36" si="93">IF(AO27="","",IF(AO32="","通常実績",IF(AO32="　","通常実績",AO32)))</f>
        <v>通常実績</v>
      </c>
      <c r="AP36" s="77" t="str">
        <f t="shared" si="93"/>
        <v>通常実績</v>
      </c>
      <c r="AQ36" s="77" t="str">
        <f t="shared" si="93"/>
        <v>通常実績</v>
      </c>
      <c r="AR36" s="77" t="str">
        <f t="shared" si="93"/>
        <v>通常実績</v>
      </c>
      <c r="AS36" s="77" t="str">
        <f t="shared" si="93"/>
        <v>通常実績</v>
      </c>
      <c r="AT36" s="77" t="str">
        <f t="shared" si="93"/>
        <v>通常実績</v>
      </c>
      <c r="AU36" s="78"/>
      <c r="AV36" s="52"/>
      <c r="AW36" s="52"/>
      <c r="BA36" s="77" t="str">
        <f>IF(BA27="","",IF(BA32="","通常実績",IF(BA32="　","通常実績",BA32)))</f>
        <v>通常実績</v>
      </c>
      <c r="BB36" s="77" t="str">
        <f t="shared" ref="BB36:BG36" si="94">IF(BB27="","",IF(BB32="","通常実績",IF(BB32="　","通常実績",BB32)))</f>
        <v>通常実績</v>
      </c>
      <c r="BC36" s="77" t="str">
        <f t="shared" si="94"/>
        <v>通常実績</v>
      </c>
      <c r="BD36" s="77" t="str">
        <f t="shared" si="94"/>
        <v>通常実績</v>
      </c>
      <c r="BE36" s="77" t="str">
        <f t="shared" si="94"/>
        <v>通常実績</v>
      </c>
      <c r="BF36" s="77" t="str">
        <f t="shared" si="94"/>
        <v>通常実績</v>
      </c>
      <c r="BG36" s="77" t="str">
        <f t="shared" si="94"/>
        <v>通常実績</v>
      </c>
      <c r="BH36" s="78"/>
      <c r="BI36" s="52"/>
      <c r="BJ36" s="52"/>
      <c r="BK36" s="37"/>
      <c r="BM36" s="77" t="str">
        <f>IF(BM27="","",IF(BM32="","通常実績",IF(BM32="　","通常実績",BM32)))</f>
        <v>通常実績</v>
      </c>
      <c r="BN36" s="77" t="str">
        <f t="shared" ref="BN36:BS36" si="95">IF(BN27="","",IF(BN32="","通常実績",IF(BN32="　","通常実績",BN32)))</f>
        <v>通常実績</v>
      </c>
      <c r="BO36" s="77" t="str">
        <f t="shared" si="95"/>
        <v>通常実績</v>
      </c>
      <c r="BP36" s="77" t="str">
        <f t="shared" si="95"/>
        <v>通常実績</v>
      </c>
      <c r="BQ36" s="77" t="str">
        <f t="shared" si="95"/>
        <v>通常実績</v>
      </c>
      <c r="BR36" s="77" t="str">
        <f t="shared" si="95"/>
        <v>通常実績</v>
      </c>
      <c r="BS36" s="77" t="str">
        <f t="shared" si="95"/>
        <v>通常実績</v>
      </c>
      <c r="BT36" s="78"/>
      <c r="BU36" s="52"/>
      <c r="BV36" s="52"/>
      <c r="BZ36" s="77" t="str">
        <f>IF(BZ27="","",IF(BZ32="","通常実績",IF(BZ32="　","通常実績",BZ32)))</f>
        <v>通常実績</v>
      </c>
      <c r="CA36" s="77" t="str">
        <f t="shared" ref="CA36:CF36" si="96">IF(CA27="","",IF(CA32="","通常実績",IF(CA32="　","通常実績",CA32)))</f>
        <v>通常実績</v>
      </c>
      <c r="CB36" s="77" t="str">
        <f t="shared" si="96"/>
        <v>通常実績</v>
      </c>
      <c r="CC36" s="77" t="str">
        <f t="shared" si="96"/>
        <v>通常実績</v>
      </c>
      <c r="CD36" s="77" t="str">
        <f t="shared" si="96"/>
        <v>通常実績</v>
      </c>
      <c r="CE36" s="77" t="str">
        <f t="shared" si="96"/>
        <v>通常実績</v>
      </c>
      <c r="CF36" s="77" t="str">
        <f t="shared" si="96"/>
        <v>通常実績</v>
      </c>
      <c r="CG36" s="78"/>
      <c r="CH36" s="52"/>
      <c r="CI36" s="52"/>
      <c r="CJ36" s="37"/>
      <c r="CL36" s="77" t="str">
        <f>IF(CL27="","",IF(CL32="","通常実績",IF(CL32="　","通常実績",CL32)))</f>
        <v/>
      </c>
      <c r="CM36" s="77" t="str">
        <f t="shared" ref="CM36:CR36" si="97">IF(CM27="","",IF(CM32="","通常実績",IF(CM32="　","通常実績",CM32)))</f>
        <v/>
      </c>
      <c r="CN36" s="77" t="str">
        <f t="shared" si="97"/>
        <v/>
      </c>
      <c r="CO36" s="77" t="str">
        <f t="shared" si="97"/>
        <v/>
      </c>
      <c r="CP36" s="77" t="str">
        <f t="shared" si="97"/>
        <v/>
      </c>
      <c r="CQ36" s="77" t="str">
        <f t="shared" si="97"/>
        <v/>
      </c>
      <c r="CR36" s="77" t="str">
        <f t="shared" si="97"/>
        <v/>
      </c>
      <c r="CS36" s="78"/>
      <c r="CT36" s="52"/>
      <c r="CU36" s="52"/>
    </row>
    <row r="37" spans="2:99" collapsed="1">
      <c r="C37" s="51"/>
      <c r="D37" s="51"/>
      <c r="E37" s="51"/>
      <c r="F37" s="51"/>
      <c r="G37" s="51"/>
      <c r="H37" s="51"/>
      <c r="I37" s="51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69" customFormat="1" ht="13.5" hidden="1" customHeight="1" outlineLevel="1">
      <c r="B38" s="68"/>
      <c r="C38" s="69">
        <f>YEAR(I25+1)</f>
        <v>2025</v>
      </c>
      <c r="D38" s="69">
        <f>MONTH(I25+1)</f>
        <v>7</v>
      </c>
      <c r="E38" s="71">
        <f>DAY(I27)+1</f>
        <v>21</v>
      </c>
      <c r="F38" s="70">
        <f>DATE(C38,D38,E38)</f>
        <v>45859</v>
      </c>
      <c r="G38" s="68"/>
      <c r="H38" s="68"/>
      <c r="J38" s="68"/>
      <c r="K38" s="68"/>
      <c r="L38" s="68"/>
      <c r="M38" s="68"/>
      <c r="N38" s="68"/>
      <c r="O38" s="69">
        <f>YEAR(U25+1)</f>
        <v>2025</v>
      </c>
      <c r="P38" s="69">
        <f>MONTH(U25+1)</f>
        <v>9</v>
      </c>
      <c r="Q38" s="71">
        <f>DAY(U27)+1</f>
        <v>15</v>
      </c>
      <c r="R38" s="70">
        <f>DATE(O38,P38,Q38)</f>
        <v>45915</v>
      </c>
      <c r="S38" s="68"/>
      <c r="T38" s="68"/>
      <c r="V38" s="68"/>
      <c r="W38" s="68"/>
      <c r="X38" s="68"/>
      <c r="AA38" s="68"/>
      <c r="AB38" s="69">
        <f>YEAR(AH25+1)</f>
        <v>2025</v>
      </c>
      <c r="AC38" s="69">
        <f>MONTH(AH25+1)</f>
        <v>11</v>
      </c>
      <c r="AD38" s="71">
        <f>DAY(AH27)+1</f>
        <v>10</v>
      </c>
      <c r="AE38" s="70">
        <f>DATE(AB38,AC38,AD38)</f>
        <v>45971</v>
      </c>
      <c r="AF38" s="68"/>
      <c r="AG38" s="68"/>
      <c r="AI38" s="68"/>
      <c r="AJ38" s="68"/>
      <c r="AK38" s="68"/>
      <c r="AL38" s="68"/>
      <c r="AM38" s="68"/>
      <c r="AN38" s="69">
        <f>YEAR(AT25+1)</f>
        <v>2026</v>
      </c>
      <c r="AO38" s="69">
        <f>MONTH(AT25+1)</f>
        <v>1</v>
      </c>
      <c r="AP38" s="71">
        <f>DAY(AT27)+1</f>
        <v>5</v>
      </c>
      <c r="AQ38" s="70">
        <f>DATE(AN38,AO38,AP38)</f>
        <v>46027</v>
      </c>
      <c r="AR38" s="68"/>
      <c r="AS38" s="68"/>
      <c r="AU38" s="68"/>
      <c r="AV38" s="68"/>
      <c r="AW38" s="68"/>
      <c r="AZ38" s="68"/>
      <c r="BA38" s="69">
        <f>YEAR(BG25+1)</f>
        <v>2026</v>
      </c>
      <c r="BB38" s="69">
        <f>MONTH(BG25+1)</f>
        <v>3</v>
      </c>
      <c r="BC38" s="71">
        <f>DAY(BG27)+1</f>
        <v>2</v>
      </c>
      <c r="BD38" s="70">
        <f>DATE(BA38,BB38,BC38)</f>
        <v>46083</v>
      </c>
      <c r="BE38" s="68"/>
      <c r="BF38" s="68"/>
      <c r="BH38" s="68"/>
      <c r="BI38" s="68"/>
      <c r="BJ38" s="68"/>
      <c r="BK38" s="68"/>
      <c r="BL38" s="68"/>
      <c r="BM38" s="69">
        <f>YEAR(BS25+1)</f>
        <v>2026</v>
      </c>
      <c r="BN38" s="69">
        <f>MONTH(BS25+1)</f>
        <v>4</v>
      </c>
      <c r="BO38" s="71">
        <f>DAY(BS27)+1</f>
        <v>27</v>
      </c>
      <c r="BP38" s="70">
        <f>DATE(BM38,BN38,BO38)</f>
        <v>46139</v>
      </c>
      <c r="BQ38" s="68"/>
      <c r="BR38" s="68"/>
      <c r="BT38" s="68"/>
      <c r="BU38" s="68"/>
      <c r="BV38" s="68"/>
      <c r="BY38" s="68"/>
      <c r="BZ38" s="69">
        <f>YEAR(CF25+1)</f>
        <v>2026</v>
      </c>
      <c r="CA38" s="69">
        <f>MONTH(CF25+1)</f>
        <v>6</v>
      </c>
      <c r="CB38" s="71">
        <f>DAY(CF27)+1</f>
        <v>22</v>
      </c>
      <c r="CC38" s="70">
        <f>DATE(BZ38,CA38,CB38)</f>
        <v>46195</v>
      </c>
      <c r="CD38" s="68"/>
      <c r="CE38" s="68"/>
      <c r="CG38" s="68"/>
      <c r="CH38" s="68"/>
      <c r="CI38" s="68"/>
      <c r="CJ38" s="68"/>
      <c r="CK38" s="68"/>
      <c r="CL38" s="69">
        <f>YEAR(CR25+1)</f>
        <v>2026</v>
      </c>
      <c r="CM38" s="69">
        <f>MONTH(CR25+1)</f>
        <v>8</v>
      </c>
      <c r="CN38" s="71" t="e">
        <f>DAY(CR27)+1</f>
        <v>#VALUE!</v>
      </c>
      <c r="CO38" s="70" t="e">
        <f>DATE(CL38,CM38,CN38)</f>
        <v>#VALUE!</v>
      </c>
      <c r="CP38" s="68"/>
      <c r="CQ38" s="68"/>
      <c r="CS38" s="68"/>
      <c r="CT38" s="68"/>
      <c r="CU38" s="68"/>
    </row>
    <row r="39" spans="2:99" s="73" customFormat="1" ht="13.5" hidden="1" customHeight="1" outlineLevel="1">
      <c r="B39" s="72"/>
      <c r="C39" s="73">
        <f>I25+1</f>
        <v>45859</v>
      </c>
      <c r="D39" s="73">
        <f t="shared" ref="D39:I39" si="98">C39+1</f>
        <v>45860</v>
      </c>
      <c r="E39" s="73">
        <f t="shared" si="98"/>
        <v>45861</v>
      </c>
      <c r="F39" s="73">
        <f t="shared" si="98"/>
        <v>45862</v>
      </c>
      <c r="G39" s="73">
        <f t="shared" si="98"/>
        <v>45863</v>
      </c>
      <c r="H39" s="73">
        <f t="shared" si="98"/>
        <v>45864</v>
      </c>
      <c r="I39" s="73">
        <f t="shared" si="98"/>
        <v>45865</v>
      </c>
      <c r="J39" s="72"/>
      <c r="K39" s="72"/>
      <c r="L39" s="72"/>
      <c r="M39" s="72"/>
      <c r="N39" s="72"/>
      <c r="O39" s="73">
        <f>U25+1</f>
        <v>45915</v>
      </c>
      <c r="P39" s="73">
        <f t="shared" ref="P39:U39" si="99">O39+1</f>
        <v>45916</v>
      </c>
      <c r="Q39" s="73">
        <f t="shared" si="99"/>
        <v>45917</v>
      </c>
      <c r="R39" s="73">
        <f t="shared" si="99"/>
        <v>45918</v>
      </c>
      <c r="S39" s="73">
        <f t="shared" si="99"/>
        <v>45919</v>
      </c>
      <c r="T39" s="73">
        <f t="shared" si="99"/>
        <v>45920</v>
      </c>
      <c r="U39" s="73">
        <f t="shared" si="99"/>
        <v>45921</v>
      </c>
      <c r="V39" s="72"/>
      <c r="W39" s="72"/>
      <c r="X39" s="72"/>
      <c r="AA39" s="72"/>
      <c r="AB39" s="73">
        <f>AH25+1</f>
        <v>45971</v>
      </c>
      <c r="AC39" s="73">
        <f t="shared" ref="AC39:AH39" si="100">AB39+1</f>
        <v>45972</v>
      </c>
      <c r="AD39" s="73">
        <f t="shared" si="100"/>
        <v>45973</v>
      </c>
      <c r="AE39" s="73">
        <f t="shared" si="100"/>
        <v>45974</v>
      </c>
      <c r="AF39" s="73">
        <f t="shared" si="100"/>
        <v>45975</v>
      </c>
      <c r="AG39" s="73">
        <f t="shared" si="100"/>
        <v>45976</v>
      </c>
      <c r="AH39" s="73">
        <f t="shared" si="100"/>
        <v>45977</v>
      </c>
      <c r="AI39" s="72"/>
      <c r="AJ39" s="72"/>
      <c r="AK39" s="72"/>
      <c r="AL39" s="72"/>
      <c r="AM39" s="72"/>
      <c r="AN39" s="73">
        <f>AT25+1</f>
        <v>46027</v>
      </c>
      <c r="AO39" s="73">
        <f t="shared" ref="AO39:AT39" si="101">AN39+1</f>
        <v>46028</v>
      </c>
      <c r="AP39" s="73">
        <f t="shared" si="101"/>
        <v>46029</v>
      </c>
      <c r="AQ39" s="73">
        <f t="shared" si="101"/>
        <v>46030</v>
      </c>
      <c r="AR39" s="73">
        <f t="shared" si="101"/>
        <v>46031</v>
      </c>
      <c r="AS39" s="73">
        <f t="shared" si="101"/>
        <v>46032</v>
      </c>
      <c r="AT39" s="73">
        <f t="shared" si="101"/>
        <v>46033</v>
      </c>
      <c r="AU39" s="72"/>
      <c r="AV39" s="72"/>
      <c r="AW39" s="72"/>
      <c r="AZ39" s="72"/>
      <c r="BA39" s="73">
        <f>BG25+1</f>
        <v>46083</v>
      </c>
      <c r="BB39" s="73">
        <f t="shared" ref="BB39:BG39" si="102">BA39+1</f>
        <v>46084</v>
      </c>
      <c r="BC39" s="73">
        <f t="shared" si="102"/>
        <v>46085</v>
      </c>
      <c r="BD39" s="73">
        <f t="shared" si="102"/>
        <v>46086</v>
      </c>
      <c r="BE39" s="73">
        <f t="shared" si="102"/>
        <v>46087</v>
      </c>
      <c r="BF39" s="73">
        <f t="shared" si="102"/>
        <v>46088</v>
      </c>
      <c r="BG39" s="73">
        <f t="shared" si="102"/>
        <v>46089</v>
      </c>
      <c r="BH39" s="72"/>
      <c r="BI39" s="72"/>
      <c r="BJ39" s="72"/>
      <c r="BK39" s="72"/>
      <c r="BL39" s="72"/>
      <c r="BM39" s="73">
        <f>BS25+1</f>
        <v>46139</v>
      </c>
      <c r="BN39" s="73">
        <f t="shared" ref="BN39:BS39" si="103">BM39+1</f>
        <v>46140</v>
      </c>
      <c r="BO39" s="73">
        <f t="shared" si="103"/>
        <v>46141</v>
      </c>
      <c r="BP39" s="73">
        <f t="shared" si="103"/>
        <v>46142</v>
      </c>
      <c r="BQ39" s="73">
        <f t="shared" si="103"/>
        <v>46143</v>
      </c>
      <c r="BR39" s="73">
        <f t="shared" si="103"/>
        <v>46144</v>
      </c>
      <c r="BS39" s="73">
        <f t="shared" si="103"/>
        <v>46145</v>
      </c>
      <c r="BT39" s="72"/>
      <c r="BU39" s="72"/>
      <c r="BV39" s="72"/>
      <c r="BY39" s="72"/>
      <c r="BZ39" s="73">
        <f>CF25+1</f>
        <v>46195</v>
      </c>
      <c r="CA39" s="73">
        <f t="shared" ref="CA39" si="104">BZ39+1</f>
        <v>46196</v>
      </c>
      <c r="CB39" s="73">
        <f t="shared" ref="CB39" si="105">CA39+1</f>
        <v>46197</v>
      </c>
      <c r="CC39" s="73">
        <f t="shared" ref="CC39" si="106">CB39+1</f>
        <v>46198</v>
      </c>
      <c r="CD39" s="73">
        <f t="shared" ref="CD39" si="107">CC39+1</f>
        <v>46199</v>
      </c>
      <c r="CE39" s="73">
        <f t="shared" ref="CE39" si="108">CD39+1</f>
        <v>46200</v>
      </c>
      <c r="CF39" s="73">
        <f t="shared" ref="CF39" si="109">CE39+1</f>
        <v>46201</v>
      </c>
      <c r="CG39" s="72"/>
      <c r="CH39" s="72"/>
      <c r="CI39" s="72"/>
      <c r="CJ39" s="72"/>
      <c r="CK39" s="72"/>
      <c r="CL39" s="73">
        <f>CR25+1</f>
        <v>46251</v>
      </c>
      <c r="CM39" s="73">
        <f t="shared" ref="CM39" si="110">CL39+1</f>
        <v>46252</v>
      </c>
      <c r="CN39" s="73">
        <f t="shared" ref="CN39" si="111">CM39+1</f>
        <v>46253</v>
      </c>
      <c r="CO39" s="73">
        <f t="shared" ref="CO39" si="112">CN39+1</f>
        <v>46254</v>
      </c>
      <c r="CP39" s="73">
        <f t="shared" ref="CP39" si="113">CO39+1</f>
        <v>46255</v>
      </c>
      <c r="CQ39" s="73">
        <f t="shared" ref="CQ39" si="114">CP39+1</f>
        <v>46256</v>
      </c>
      <c r="CR39" s="73">
        <f t="shared" ref="CR39" si="115">CQ39+1</f>
        <v>46257</v>
      </c>
      <c r="CS39" s="72"/>
      <c r="CT39" s="72"/>
      <c r="CU39" s="72"/>
    </row>
    <row r="40" spans="2:99" ht="13.5" customHeight="1" collapsed="1">
      <c r="B40" s="63" t="s">
        <v>8</v>
      </c>
      <c r="C40" s="96">
        <f>DATE($C38,$D38,1)</f>
        <v>45839</v>
      </c>
      <c r="D40" s="97"/>
      <c r="E40" s="97"/>
      <c r="F40" s="97"/>
      <c r="G40" s="97"/>
      <c r="H40" s="97"/>
      <c r="I40" s="97"/>
      <c r="J40" s="97"/>
      <c r="K40" s="98"/>
      <c r="L40" s="79"/>
      <c r="M40" s="9"/>
      <c r="N40" s="63" t="s">
        <v>8</v>
      </c>
      <c r="O40" s="96">
        <f>DATE($O38,$P38,1)</f>
        <v>45901</v>
      </c>
      <c r="P40" s="97"/>
      <c r="Q40" s="97"/>
      <c r="R40" s="97"/>
      <c r="S40" s="97"/>
      <c r="T40" s="97"/>
      <c r="U40" s="97"/>
      <c r="V40" s="97"/>
      <c r="W40" s="98"/>
      <c r="X40" s="79"/>
      <c r="AA40" s="63" t="s">
        <v>8</v>
      </c>
      <c r="AB40" s="96">
        <f>DATE($AB38,$AC38,1)</f>
        <v>45962</v>
      </c>
      <c r="AC40" s="97"/>
      <c r="AD40" s="97"/>
      <c r="AE40" s="97"/>
      <c r="AF40" s="97"/>
      <c r="AG40" s="97"/>
      <c r="AH40" s="97"/>
      <c r="AI40" s="97"/>
      <c r="AJ40" s="98"/>
      <c r="AK40" s="79"/>
      <c r="AL40" s="9"/>
      <c r="AM40" s="63" t="s">
        <v>8</v>
      </c>
      <c r="AN40" s="96">
        <f>DATE($AN38,$AO38,1)</f>
        <v>46023</v>
      </c>
      <c r="AO40" s="97"/>
      <c r="AP40" s="97"/>
      <c r="AQ40" s="97"/>
      <c r="AR40" s="97"/>
      <c r="AS40" s="97"/>
      <c r="AT40" s="97"/>
      <c r="AU40" s="97"/>
      <c r="AV40" s="98"/>
      <c r="AW40" s="79"/>
      <c r="AZ40" s="63" t="s">
        <v>8</v>
      </c>
      <c r="BA40" s="96">
        <f>DATE(BA38,BB38,1)</f>
        <v>46082</v>
      </c>
      <c r="BB40" s="97"/>
      <c r="BC40" s="97"/>
      <c r="BD40" s="97"/>
      <c r="BE40" s="97"/>
      <c r="BF40" s="97"/>
      <c r="BG40" s="97"/>
      <c r="BH40" s="97"/>
      <c r="BI40" s="98"/>
      <c r="BJ40" s="79"/>
      <c r="BK40" s="9"/>
      <c r="BL40" s="63" t="s">
        <v>8</v>
      </c>
      <c r="BM40" s="96">
        <f>DATE(BM38,BN38,1)</f>
        <v>46113</v>
      </c>
      <c r="BN40" s="97"/>
      <c r="BO40" s="97"/>
      <c r="BP40" s="97"/>
      <c r="BQ40" s="97"/>
      <c r="BR40" s="97"/>
      <c r="BS40" s="97"/>
      <c r="BT40" s="97"/>
      <c r="BU40" s="98"/>
      <c r="BV40" s="79"/>
      <c r="BY40" s="63" t="s">
        <v>8</v>
      </c>
      <c r="BZ40" s="96">
        <f>DATE(BZ38,CA38,1)</f>
        <v>46174</v>
      </c>
      <c r="CA40" s="97"/>
      <c r="CB40" s="97"/>
      <c r="CC40" s="97"/>
      <c r="CD40" s="97"/>
      <c r="CE40" s="97"/>
      <c r="CF40" s="97"/>
      <c r="CG40" s="97"/>
      <c r="CH40" s="98"/>
      <c r="CI40" s="79"/>
      <c r="CJ40" s="9"/>
      <c r="CK40" s="63" t="s">
        <v>8</v>
      </c>
      <c r="CL40" s="96">
        <f>DATE(CL38,CM38,1)</f>
        <v>46235</v>
      </c>
      <c r="CM40" s="97"/>
      <c r="CN40" s="97"/>
      <c r="CO40" s="97"/>
      <c r="CP40" s="97"/>
      <c r="CQ40" s="97"/>
      <c r="CR40" s="97"/>
      <c r="CS40" s="97"/>
      <c r="CT40" s="98"/>
      <c r="CU40" s="79"/>
    </row>
    <row r="41" spans="2:99">
      <c r="B41" s="32" t="s">
        <v>9</v>
      </c>
      <c r="C41" s="28">
        <f>IF(I25&lt;$G$8,I27+1,"")</f>
        <v>21</v>
      </c>
      <c r="D41" s="29">
        <f t="shared" ref="D41:I41" si="116">IF(C39&lt;$G$8,C41+1,"")</f>
        <v>22</v>
      </c>
      <c r="E41" s="29">
        <f t="shared" si="116"/>
        <v>23</v>
      </c>
      <c r="F41" s="29">
        <f t="shared" si="116"/>
        <v>24</v>
      </c>
      <c r="G41" s="29">
        <f t="shared" si="116"/>
        <v>25</v>
      </c>
      <c r="H41" s="29">
        <f t="shared" si="116"/>
        <v>26</v>
      </c>
      <c r="I41" s="29">
        <f t="shared" si="116"/>
        <v>27</v>
      </c>
      <c r="J41" s="30" t="s">
        <v>10</v>
      </c>
      <c r="K41" s="31">
        <f>+COUNTIFS(C42:I42,"土",C46:I46,"")+COUNTIFS(C42:I42,"日",C46:I46,"")+COUNTIFS(祝日,C39)+COUNTIFS(祝日,D39)+COUNTIFS(祝日,E39)+COUNTIFS(祝日,F39)+COUNTIFS(祝日,G39)</f>
        <v>3</v>
      </c>
      <c r="M41" s="9"/>
      <c r="N41" s="32" t="s">
        <v>9</v>
      </c>
      <c r="O41" s="28">
        <f>IF(U25&lt;$G$8,U27+1,"")</f>
        <v>45915</v>
      </c>
      <c r="P41" s="29">
        <f t="shared" ref="P41:U41" si="117">IF(O39&lt;$G$8,O41+1,"")</f>
        <v>45916</v>
      </c>
      <c r="Q41" s="29">
        <f t="shared" si="117"/>
        <v>45917</v>
      </c>
      <c r="R41" s="29">
        <f t="shared" si="117"/>
        <v>45918</v>
      </c>
      <c r="S41" s="29">
        <f t="shared" si="117"/>
        <v>45919</v>
      </c>
      <c r="T41" s="29">
        <f t="shared" si="117"/>
        <v>45920</v>
      </c>
      <c r="U41" s="29">
        <f t="shared" si="117"/>
        <v>45921</v>
      </c>
      <c r="V41" s="30" t="s">
        <v>10</v>
      </c>
      <c r="W41" s="31">
        <f>+COUNTIFS(O42:U42,"土",O46:U46,"")+COUNTIFS(O42:U42,"日",O46:U46,"")+COUNTIFS(祝日,O39)+COUNTIFS(祝日,P39)+COUNTIFS(祝日,Q39)+COUNTIFS(祝日,R39)+COUNTIFS(祝日,S39)</f>
        <v>3</v>
      </c>
      <c r="AA41" s="32" t="s">
        <v>9</v>
      </c>
      <c r="AB41" s="28">
        <f>IF(AH25&lt;$G$8,AH27+1,"")</f>
        <v>45971</v>
      </c>
      <c r="AC41" s="29">
        <f t="shared" ref="AC41:AH41" si="118">IF(AB39&lt;$G$8,AB41+1,"")</f>
        <v>45972</v>
      </c>
      <c r="AD41" s="29">
        <f t="shared" si="118"/>
        <v>45973</v>
      </c>
      <c r="AE41" s="29">
        <f t="shared" si="118"/>
        <v>45974</v>
      </c>
      <c r="AF41" s="29">
        <f t="shared" si="118"/>
        <v>45975</v>
      </c>
      <c r="AG41" s="29">
        <f t="shared" si="118"/>
        <v>45976</v>
      </c>
      <c r="AH41" s="29">
        <f t="shared" si="118"/>
        <v>45977</v>
      </c>
      <c r="AI41" s="30" t="s">
        <v>10</v>
      </c>
      <c r="AJ41" s="31">
        <f>+COUNTIFS(AB42:AH42,"土",AB46:AH46,"")+COUNTIFS(AB42:AH42,"日",AB46:AH46,"")+COUNTIFS(祝日,AB39)+COUNTIFS(祝日,AC39)+COUNTIFS(祝日,AD39)+COUNTIFS(祝日,AE39)+COUNTIFS(祝日,AF39)</f>
        <v>2</v>
      </c>
      <c r="AL41" s="9"/>
      <c r="AM41" s="32" t="s">
        <v>9</v>
      </c>
      <c r="AN41" s="28">
        <f>IF(AT25&lt;$G$8,AT27+1,"")</f>
        <v>46027</v>
      </c>
      <c r="AO41" s="29">
        <f t="shared" ref="AO41:AT41" si="119">IF(AN39&lt;$G$8,AN41+1,"")</f>
        <v>46028</v>
      </c>
      <c r="AP41" s="29">
        <f t="shared" si="119"/>
        <v>46029</v>
      </c>
      <c r="AQ41" s="29">
        <f t="shared" si="119"/>
        <v>46030</v>
      </c>
      <c r="AR41" s="29">
        <f t="shared" si="119"/>
        <v>46031</v>
      </c>
      <c r="AS41" s="29">
        <f t="shared" si="119"/>
        <v>46032</v>
      </c>
      <c r="AT41" s="29">
        <f t="shared" si="119"/>
        <v>46033</v>
      </c>
      <c r="AU41" s="30" t="s">
        <v>10</v>
      </c>
      <c r="AV41" s="31">
        <f>+COUNTIFS(AN42:AT42,"土",AN46:AT46,"")+COUNTIFS(AN42:AT42,"日",AN46:AT46,"")+COUNTIFS(祝日,AN39)+COUNTIFS(祝日,AO39)+COUNTIFS(祝日,AP39)+COUNTIFS(祝日,AQ39)+COUNTIFS(祝日,AR39)</f>
        <v>2</v>
      </c>
      <c r="AZ41" s="32" t="s">
        <v>9</v>
      </c>
      <c r="BA41" s="28">
        <f>IF(BG25&lt;$G$8,BG27+1,"")</f>
        <v>46083</v>
      </c>
      <c r="BB41" s="29">
        <f t="shared" ref="BB41:BG41" si="120">IF(BA39&lt;$G$8,BA41+1,"")</f>
        <v>46084</v>
      </c>
      <c r="BC41" s="29">
        <f t="shared" si="120"/>
        <v>46085</v>
      </c>
      <c r="BD41" s="29">
        <f t="shared" si="120"/>
        <v>46086</v>
      </c>
      <c r="BE41" s="29">
        <f t="shared" si="120"/>
        <v>46087</v>
      </c>
      <c r="BF41" s="29">
        <f t="shared" si="120"/>
        <v>46088</v>
      </c>
      <c r="BG41" s="29">
        <f t="shared" si="120"/>
        <v>46089</v>
      </c>
      <c r="BH41" s="30" t="s">
        <v>10</v>
      </c>
      <c r="BI41" s="31">
        <f>+COUNTIFS(BA42:BG42,"土",BA46:BG46,"")+COUNTIFS(BA42:BG42,"日",BA46:BG46,"")+COUNTIFS(祝日,BA39)+COUNTIFS(祝日,BB39)+COUNTIFS(祝日,BC39)+COUNTIFS(祝日,BD39)+COUNTIFS(祝日,BE39)</f>
        <v>2</v>
      </c>
      <c r="BK41" s="9"/>
      <c r="BL41" s="32" t="s">
        <v>9</v>
      </c>
      <c r="BM41" s="28">
        <f>IF(BS25&lt;$G$8,BS27+1,"")</f>
        <v>46139</v>
      </c>
      <c r="BN41" s="29">
        <f t="shared" ref="BN41:BS41" si="121">IF(BM39&lt;$G$8,BM41+1,"")</f>
        <v>46140</v>
      </c>
      <c r="BO41" s="29">
        <f t="shared" si="121"/>
        <v>46141</v>
      </c>
      <c r="BP41" s="29">
        <f t="shared" si="121"/>
        <v>46142</v>
      </c>
      <c r="BQ41" s="29">
        <f t="shared" si="121"/>
        <v>46143</v>
      </c>
      <c r="BR41" s="29">
        <f t="shared" si="121"/>
        <v>46144</v>
      </c>
      <c r="BS41" s="29">
        <f t="shared" si="121"/>
        <v>46145</v>
      </c>
      <c r="BT41" s="30" t="s">
        <v>10</v>
      </c>
      <c r="BU41" s="31">
        <f>+COUNTIFS(BM42:BS42,"土",BM46:BS46,"")+COUNTIFS(BM42:BS42,"日",BM46:BS46,"")+COUNTIFS(祝日,BM39)+COUNTIFS(祝日,BN39)+COUNTIFS(祝日,BO39)+COUNTIFS(祝日,BP39)+COUNTIFS(祝日,BQ39)</f>
        <v>3</v>
      </c>
      <c r="BY41" s="32" t="s">
        <v>9</v>
      </c>
      <c r="BZ41" s="28">
        <f>IF(CF25&lt;$G$8,CF27+1,"")</f>
        <v>46195</v>
      </c>
      <c r="CA41" s="29">
        <f t="shared" ref="CA41" si="122">IF(BZ39&lt;$G$8,BZ41+1,"")</f>
        <v>46196</v>
      </c>
      <c r="CB41" s="29">
        <f t="shared" ref="CB41" si="123">IF(CA39&lt;$G$8,CA41+1,"")</f>
        <v>46197</v>
      </c>
      <c r="CC41" s="29">
        <f t="shared" ref="CC41" si="124">IF(CB39&lt;$G$8,CB41+1,"")</f>
        <v>46198</v>
      </c>
      <c r="CD41" s="29">
        <f t="shared" ref="CD41" si="125">IF(CC39&lt;$G$8,CC41+1,"")</f>
        <v>46199</v>
      </c>
      <c r="CE41" s="29">
        <f t="shared" ref="CE41" si="126">IF(CD39&lt;$G$8,CD41+1,"")</f>
        <v>46200</v>
      </c>
      <c r="CF41" s="29">
        <f t="shared" ref="CF41" si="127">IF(CE39&lt;$G$8,CE41+1,"")</f>
        <v>46201</v>
      </c>
      <c r="CG41" s="30" t="s">
        <v>10</v>
      </c>
      <c r="CH41" s="31">
        <f>+COUNTIFS(BZ42:CF42,"土",BZ46:CF46,"")+COUNTIFS(BZ42:CF42,"日",BZ46:CF46,"")+COUNTIFS(祝日,BZ39)+COUNTIFS(祝日,CA39)+COUNTIFS(祝日,CB39)+COUNTIFS(祝日,CC39)+COUNTIFS(祝日,CD39)</f>
        <v>2</v>
      </c>
      <c r="CJ41" s="9"/>
      <c r="CK41" s="32" t="s">
        <v>9</v>
      </c>
      <c r="CL41" s="28" t="str">
        <f>IF(CR25&lt;$G$8,CR27+1,"")</f>
        <v/>
      </c>
      <c r="CM41" s="29" t="str">
        <f t="shared" ref="CM41" si="128">IF(CL39&lt;$G$8,CL41+1,"")</f>
        <v/>
      </c>
      <c r="CN41" s="29" t="str">
        <f t="shared" ref="CN41" si="129">IF(CM39&lt;$G$8,CM41+1,"")</f>
        <v/>
      </c>
      <c r="CO41" s="29" t="str">
        <f t="shared" ref="CO41" si="130">IF(CN39&lt;$G$8,CN41+1,"")</f>
        <v/>
      </c>
      <c r="CP41" s="29" t="str">
        <f t="shared" ref="CP41" si="131">IF(CO39&lt;$G$8,CO41+1,"")</f>
        <v/>
      </c>
      <c r="CQ41" s="29" t="str">
        <f t="shared" ref="CQ41" si="132">IF(CP39&lt;$G$8,CP41+1,"")</f>
        <v/>
      </c>
      <c r="CR41" s="29" t="str">
        <f t="shared" ref="CR41" si="133">IF(CQ39&lt;$G$8,CQ41+1,"")</f>
        <v/>
      </c>
      <c r="CS41" s="30" t="s">
        <v>10</v>
      </c>
      <c r="CT41" s="31">
        <f>+COUNTIFS(CL42:CR42,"土",CL46:CR46,"")+COUNTIFS(CL42:CR42,"日",CL46:CR46,"")+COUNTIFS(祝日,CL39)+COUNTIFS(祝日,CM39)+COUNTIFS(祝日,CN39)+COUNTIFS(祝日,CO39)+COUNTIFS(祝日,CP39)</f>
        <v>0</v>
      </c>
    </row>
    <row r="42" spans="2:99">
      <c r="B42" s="32" t="s">
        <v>11</v>
      </c>
      <c r="C42" s="33" t="str">
        <f>IF(C41="","","月")</f>
        <v>月</v>
      </c>
      <c r="D42" s="33" t="str">
        <f>IF(D41="","","火")</f>
        <v>火</v>
      </c>
      <c r="E42" s="33" t="str">
        <f>IF(E41="","","水")</f>
        <v>水</v>
      </c>
      <c r="F42" s="33" t="str">
        <f>IF(F41="","","木")</f>
        <v>木</v>
      </c>
      <c r="G42" s="33" t="str">
        <f>IF(G41="","","金")</f>
        <v>金</v>
      </c>
      <c r="H42" s="33" t="str">
        <f>IF(H41="","","土")</f>
        <v>土</v>
      </c>
      <c r="I42" s="33" t="str">
        <f>IF(I41="","","日")</f>
        <v>日</v>
      </c>
      <c r="J42" s="30" t="s">
        <v>12</v>
      </c>
      <c r="K42" s="31">
        <f>+COUNTIF(C46:I46,"夏休")+COUNTIF(C46:I46,"冬休")+COUNTIF(C46:I46,"中止")</f>
        <v>0</v>
      </c>
      <c r="L42" s="7">
        <f>+COUNTIF(H46:I46,"夏休")+COUNTIF(H46:I46,"冬休")+COUNTIF(H46:I46,"中止")</f>
        <v>0</v>
      </c>
      <c r="M42" s="9"/>
      <c r="N42" s="32" t="s">
        <v>11</v>
      </c>
      <c r="O42" s="33" t="str">
        <f>IF(O41="","","月")</f>
        <v>月</v>
      </c>
      <c r="P42" s="33" t="str">
        <f>IF(P41="","","火")</f>
        <v>火</v>
      </c>
      <c r="Q42" s="33" t="str">
        <f>IF(Q41="","","水")</f>
        <v>水</v>
      </c>
      <c r="R42" s="33" t="str">
        <f>IF(R41="","","木")</f>
        <v>木</v>
      </c>
      <c r="S42" s="33" t="str">
        <f>IF(S41="","","金")</f>
        <v>金</v>
      </c>
      <c r="T42" s="33" t="str">
        <f>IF(T41="","","土")</f>
        <v>土</v>
      </c>
      <c r="U42" s="33" t="str">
        <f>IF(U41="","","日")</f>
        <v>日</v>
      </c>
      <c r="V42" s="30" t="s">
        <v>12</v>
      </c>
      <c r="W42" s="31">
        <f>+COUNTIF(O46:U46,"夏休")+COUNTIF(O46:U46,"冬休")+COUNTIF(O46:U46,"中止")</f>
        <v>0</v>
      </c>
      <c r="X42" s="7">
        <f>+COUNTIF(T46:U46,"夏休")+COUNTIF(T46:U46,"冬休")+COUNTIF(T46:U46,"中止")</f>
        <v>0</v>
      </c>
      <c r="AA42" s="32" t="s">
        <v>11</v>
      </c>
      <c r="AB42" s="33" t="str">
        <f>IF(AB41="","","月")</f>
        <v>月</v>
      </c>
      <c r="AC42" s="33" t="str">
        <f>IF(AC41="","","火")</f>
        <v>火</v>
      </c>
      <c r="AD42" s="33" t="str">
        <f>IF(AD41="","","水")</f>
        <v>水</v>
      </c>
      <c r="AE42" s="33" t="str">
        <f>IF(AE41="","","木")</f>
        <v>木</v>
      </c>
      <c r="AF42" s="33" t="str">
        <f>IF(AF41="","","金")</f>
        <v>金</v>
      </c>
      <c r="AG42" s="33" t="str">
        <f>IF(AG41="","","土")</f>
        <v>土</v>
      </c>
      <c r="AH42" s="33" t="str">
        <f>IF(AH41="","","日")</f>
        <v>日</v>
      </c>
      <c r="AI42" s="30" t="s">
        <v>12</v>
      </c>
      <c r="AJ42" s="31">
        <f>+COUNTIF(AB46:AH46,"夏休")+COUNTIF(AB46:AH46,"冬休")+COUNTIF(AB46:AH46,"中止")</f>
        <v>0</v>
      </c>
      <c r="AK42" s="7">
        <f>+COUNTIF(AG46:AH46,"夏休")+COUNTIF(AG46:AH46,"冬休")+COUNTIF(AG46:AH46,"中止")</f>
        <v>0</v>
      </c>
      <c r="AL42" s="9"/>
      <c r="AM42" s="32" t="s">
        <v>11</v>
      </c>
      <c r="AN42" s="33" t="str">
        <f>IF(AN41="","","月")</f>
        <v>月</v>
      </c>
      <c r="AO42" s="33" t="str">
        <f>IF(AO41="","","火")</f>
        <v>火</v>
      </c>
      <c r="AP42" s="33" t="str">
        <f>IF(AP41="","","水")</f>
        <v>水</v>
      </c>
      <c r="AQ42" s="33" t="str">
        <f>IF(AQ41="","","木")</f>
        <v>木</v>
      </c>
      <c r="AR42" s="33" t="str">
        <f>IF(AR41="","","金")</f>
        <v>金</v>
      </c>
      <c r="AS42" s="33" t="str">
        <f>IF(AS41="","","土")</f>
        <v>土</v>
      </c>
      <c r="AT42" s="33" t="str">
        <f>IF(AT41="","","日")</f>
        <v>日</v>
      </c>
      <c r="AU42" s="30" t="s">
        <v>12</v>
      </c>
      <c r="AV42" s="31">
        <f>+COUNTIF(AN46:AT46,"夏休")+COUNTIF(AN46:AT46,"冬休")+COUNTIF(AN46:AT46,"中止")</f>
        <v>0</v>
      </c>
      <c r="AW42" s="7">
        <f>+COUNTIF(AS46:AT46,"夏休")+COUNTIF(AS46:AT46,"冬休")+COUNTIF(AS46:AT46,"中止")</f>
        <v>0</v>
      </c>
      <c r="AZ42" s="32" t="s">
        <v>11</v>
      </c>
      <c r="BA42" s="33" t="str">
        <f>IF(BA41="","","月")</f>
        <v>月</v>
      </c>
      <c r="BB42" s="33" t="str">
        <f>IF(BB41="","","火")</f>
        <v>火</v>
      </c>
      <c r="BC42" s="33" t="str">
        <f>IF(BC41="","","水")</f>
        <v>水</v>
      </c>
      <c r="BD42" s="33" t="str">
        <f>IF(BD41="","","木")</f>
        <v>木</v>
      </c>
      <c r="BE42" s="33" t="str">
        <f>IF(BE41="","","金")</f>
        <v>金</v>
      </c>
      <c r="BF42" s="33" t="str">
        <f>IF(BF41="","","土")</f>
        <v>土</v>
      </c>
      <c r="BG42" s="33" t="str">
        <f>IF(BG41="","","日")</f>
        <v>日</v>
      </c>
      <c r="BH42" s="30" t="s">
        <v>12</v>
      </c>
      <c r="BI42" s="31">
        <f>+COUNTIF(BA46:BG46,"夏休")+COUNTIF(BA46:BG46,"冬休")+COUNTIF(BA46:BG46,"中止")</f>
        <v>0</v>
      </c>
      <c r="BJ42" s="7">
        <f>+COUNTIF(BF46:BG46,"夏休")+COUNTIF(BF46:BG46,"冬休")+COUNTIF(BF46:BG46,"中止")</f>
        <v>0</v>
      </c>
      <c r="BK42" s="9"/>
      <c r="BL42" s="32" t="s">
        <v>11</v>
      </c>
      <c r="BM42" s="33" t="str">
        <f>IF(BM41="","","月")</f>
        <v>月</v>
      </c>
      <c r="BN42" s="33" t="str">
        <f>IF(BN41="","","火")</f>
        <v>火</v>
      </c>
      <c r="BO42" s="33" t="str">
        <f>IF(BO41="","","水")</f>
        <v>水</v>
      </c>
      <c r="BP42" s="33" t="str">
        <f>IF(BP41="","","木")</f>
        <v>木</v>
      </c>
      <c r="BQ42" s="33" t="str">
        <f>IF(BQ41="","","金")</f>
        <v>金</v>
      </c>
      <c r="BR42" s="33" t="str">
        <f>IF(BR41="","","土")</f>
        <v>土</v>
      </c>
      <c r="BS42" s="33" t="str">
        <f>IF(BS41="","","日")</f>
        <v>日</v>
      </c>
      <c r="BT42" s="30" t="s">
        <v>12</v>
      </c>
      <c r="BU42" s="31">
        <f>+COUNTIF(BM46:BS46,"夏休")+COUNTIF(BM46:BS46,"冬休")+COUNTIF(BM46:BS46,"中止")</f>
        <v>0</v>
      </c>
      <c r="BV42" s="7">
        <f>+COUNTIF(BR46:BS46,"夏休")+COUNTIF(BR46:BS46,"冬休")+COUNTIF(BR46:BS46,"中止")</f>
        <v>0</v>
      </c>
      <c r="BY42" s="32" t="s">
        <v>11</v>
      </c>
      <c r="BZ42" s="33" t="str">
        <f>IF(BZ41="","","月")</f>
        <v>月</v>
      </c>
      <c r="CA42" s="33" t="str">
        <f>IF(CA41="","","火")</f>
        <v>火</v>
      </c>
      <c r="CB42" s="33" t="str">
        <f>IF(CB41="","","水")</f>
        <v>水</v>
      </c>
      <c r="CC42" s="33" t="str">
        <f>IF(CC41="","","木")</f>
        <v>木</v>
      </c>
      <c r="CD42" s="33" t="str">
        <f>IF(CD41="","","金")</f>
        <v>金</v>
      </c>
      <c r="CE42" s="33" t="str">
        <f>IF(CE41="","","土")</f>
        <v>土</v>
      </c>
      <c r="CF42" s="33" t="str">
        <f>IF(CF41="","","日")</f>
        <v>日</v>
      </c>
      <c r="CG42" s="30" t="s">
        <v>12</v>
      </c>
      <c r="CH42" s="31">
        <f>+COUNTIF(BZ46:CF46,"夏休")+COUNTIF(BZ46:CF46,"冬休")+COUNTIF(BZ46:CF46,"中止")</f>
        <v>0</v>
      </c>
      <c r="CI42" s="7">
        <f>+COUNTIF(CE46:CF46,"夏休")+COUNTIF(CE46:CF46,"冬休")+COUNTIF(CE46:CF46,"中止")</f>
        <v>0</v>
      </c>
      <c r="CJ42" s="9"/>
      <c r="CK42" s="32" t="s">
        <v>11</v>
      </c>
      <c r="CL42" s="33" t="str">
        <f>IF(CL41="","","月")</f>
        <v/>
      </c>
      <c r="CM42" s="33" t="str">
        <f>IF(CM41="","","火")</f>
        <v/>
      </c>
      <c r="CN42" s="33" t="str">
        <f>IF(CN41="","","水")</f>
        <v/>
      </c>
      <c r="CO42" s="33" t="str">
        <f>IF(CO41="","","木")</f>
        <v/>
      </c>
      <c r="CP42" s="33" t="str">
        <f>IF(CP41="","","金")</f>
        <v/>
      </c>
      <c r="CQ42" s="33" t="str">
        <f>IF(CQ41="","","土")</f>
        <v/>
      </c>
      <c r="CR42" s="33" t="str">
        <f>IF(CR41="","","日")</f>
        <v/>
      </c>
      <c r="CS42" s="30" t="s">
        <v>12</v>
      </c>
      <c r="CT42" s="31">
        <f>+COUNTIF(CL46:CR46,"夏休")+COUNTIF(CL46:CR46,"冬休")+COUNTIF(CL46:CR46,"中止")</f>
        <v>0</v>
      </c>
      <c r="CU42" s="7">
        <f>+COUNTIF(CQ46:CR46,"夏休")+COUNTIF(CQ46:CR46,"冬休")+COUNTIF(CQ46:CR46,"中止")</f>
        <v>0</v>
      </c>
    </row>
    <row r="43" spans="2:99" ht="13.5" customHeight="1">
      <c r="B43" s="102" t="s">
        <v>13</v>
      </c>
      <c r="C43" s="108"/>
      <c r="D43" s="99"/>
      <c r="E43" s="99"/>
      <c r="F43" s="99"/>
      <c r="G43" s="99"/>
      <c r="H43" s="99"/>
      <c r="I43" s="111"/>
      <c r="J43" s="34" t="s">
        <v>14</v>
      </c>
      <c r="K43" s="74">
        <f>COUNT(C41:I41)-K42</f>
        <v>7</v>
      </c>
      <c r="L43" s="80"/>
      <c r="M43" s="9"/>
      <c r="N43" s="102" t="s">
        <v>13</v>
      </c>
      <c r="O43" s="105"/>
      <c r="P43" s="99"/>
      <c r="Q43" s="99"/>
      <c r="R43" s="99"/>
      <c r="S43" s="99"/>
      <c r="T43" s="99"/>
      <c r="U43" s="99"/>
      <c r="V43" s="34" t="s">
        <v>14</v>
      </c>
      <c r="W43" s="74">
        <f>COUNT(O41:U41)-W42</f>
        <v>7</v>
      </c>
      <c r="X43" s="80"/>
      <c r="AA43" s="102" t="s">
        <v>13</v>
      </c>
      <c r="AB43" s="105"/>
      <c r="AC43" s="99"/>
      <c r="AD43" s="99"/>
      <c r="AE43" s="99"/>
      <c r="AF43" s="99"/>
      <c r="AG43" s="99"/>
      <c r="AH43" s="99"/>
      <c r="AI43" s="34" t="s">
        <v>14</v>
      </c>
      <c r="AJ43" s="74">
        <f>COUNT(AB41:AH41)-AJ42</f>
        <v>7</v>
      </c>
      <c r="AK43" s="80"/>
      <c r="AL43" s="9"/>
      <c r="AM43" s="102" t="s">
        <v>13</v>
      </c>
      <c r="AN43" s="105"/>
      <c r="AO43" s="99"/>
      <c r="AP43" s="99"/>
      <c r="AQ43" s="99"/>
      <c r="AR43" s="99"/>
      <c r="AS43" s="99"/>
      <c r="AT43" s="99"/>
      <c r="AU43" s="34" t="s">
        <v>14</v>
      </c>
      <c r="AV43" s="74">
        <f>COUNT(AN41:AT41)-AV42</f>
        <v>7</v>
      </c>
      <c r="AW43" s="80"/>
      <c r="AZ43" s="102" t="s">
        <v>13</v>
      </c>
      <c r="BA43" s="105"/>
      <c r="BB43" s="99"/>
      <c r="BC43" s="99"/>
      <c r="BD43" s="99"/>
      <c r="BE43" s="99"/>
      <c r="BF43" s="99"/>
      <c r="BG43" s="99"/>
      <c r="BH43" s="34" t="s">
        <v>14</v>
      </c>
      <c r="BI43" s="74">
        <f>COUNT(BA41:BG41)-BI42</f>
        <v>7</v>
      </c>
      <c r="BJ43" s="80"/>
      <c r="BK43" s="9"/>
      <c r="BL43" s="102" t="s">
        <v>13</v>
      </c>
      <c r="BM43" s="105"/>
      <c r="BN43" s="99"/>
      <c r="BO43" s="99"/>
      <c r="BP43" s="99"/>
      <c r="BQ43" s="99"/>
      <c r="BR43" s="99"/>
      <c r="BS43" s="99"/>
      <c r="BT43" s="34" t="s">
        <v>14</v>
      </c>
      <c r="BU43" s="74">
        <f>COUNT(BM41:BS41)-BU42</f>
        <v>7</v>
      </c>
      <c r="BV43" s="80"/>
      <c r="BY43" s="102" t="s">
        <v>13</v>
      </c>
      <c r="BZ43" s="105"/>
      <c r="CA43" s="99"/>
      <c r="CB43" s="99"/>
      <c r="CC43" s="99"/>
      <c r="CD43" s="99"/>
      <c r="CE43" s="99"/>
      <c r="CF43" s="99"/>
      <c r="CG43" s="34" t="s">
        <v>14</v>
      </c>
      <c r="CH43" s="74">
        <f>COUNT(BZ41:CF41)-CH42</f>
        <v>7</v>
      </c>
      <c r="CI43" s="80"/>
      <c r="CJ43" s="9"/>
      <c r="CK43" s="102" t="s">
        <v>13</v>
      </c>
      <c r="CL43" s="105"/>
      <c r="CM43" s="99"/>
      <c r="CN43" s="99"/>
      <c r="CO43" s="99"/>
      <c r="CP43" s="99"/>
      <c r="CQ43" s="99"/>
      <c r="CR43" s="99"/>
      <c r="CS43" s="34" t="s">
        <v>14</v>
      </c>
      <c r="CT43" s="74">
        <f>COUNT(CL41:CR41)-CT42</f>
        <v>0</v>
      </c>
      <c r="CU43" s="80"/>
    </row>
    <row r="44" spans="2:99" ht="13.5" customHeight="1">
      <c r="B44" s="103"/>
      <c r="C44" s="109"/>
      <c r="D44" s="100"/>
      <c r="E44" s="100"/>
      <c r="F44" s="100"/>
      <c r="G44" s="100"/>
      <c r="H44" s="100"/>
      <c r="I44" s="112"/>
      <c r="J44" s="34" t="s">
        <v>15</v>
      </c>
      <c r="K44" s="36">
        <f>+COUNTIF(C47:I47,"休")</f>
        <v>0</v>
      </c>
      <c r="M44" s="37"/>
      <c r="N44" s="103"/>
      <c r="O44" s="106"/>
      <c r="P44" s="100"/>
      <c r="Q44" s="100"/>
      <c r="R44" s="100"/>
      <c r="S44" s="100"/>
      <c r="T44" s="100"/>
      <c r="U44" s="100"/>
      <c r="V44" s="34" t="s">
        <v>15</v>
      </c>
      <c r="W44" s="36">
        <f>+COUNTIF(O47:U47,"休")</f>
        <v>0</v>
      </c>
      <c r="AA44" s="103"/>
      <c r="AB44" s="106"/>
      <c r="AC44" s="100"/>
      <c r="AD44" s="100"/>
      <c r="AE44" s="100"/>
      <c r="AF44" s="100"/>
      <c r="AG44" s="100"/>
      <c r="AH44" s="100"/>
      <c r="AI44" s="34" t="s">
        <v>15</v>
      </c>
      <c r="AJ44" s="36">
        <f>+COUNTIF(AB47:AH47,"休")</f>
        <v>0</v>
      </c>
      <c r="AL44" s="37"/>
      <c r="AM44" s="103"/>
      <c r="AN44" s="106"/>
      <c r="AO44" s="100"/>
      <c r="AP44" s="100"/>
      <c r="AQ44" s="100"/>
      <c r="AR44" s="100"/>
      <c r="AS44" s="100"/>
      <c r="AT44" s="100"/>
      <c r="AU44" s="34" t="s">
        <v>15</v>
      </c>
      <c r="AV44" s="36">
        <f>+COUNTIF(AN47:AT47,"休")</f>
        <v>0</v>
      </c>
      <c r="AZ44" s="103"/>
      <c r="BA44" s="106"/>
      <c r="BB44" s="100"/>
      <c r="BC44" s="100"/>
      <c r="BD44" s="100"/>
      <c r="BE44" s="100"/>
      <c r="BF44" s="100"/>
      <c r="BG44" s="100"/>
      <c r="BH44" s="34" t="s">
        <v>15</v>
      </c>
      <c r="BI44" s="36">
        <f>+COUNTIF(BA47:BG47,"休")</f>
        <v>0</v>
      </c>
      <c r="BK44" s="37"/>
      <c r="BL44" s="103"/>
      <c r="BM44" s="106"/>
      <c r="BN44" s="100"/>
      <c r="BO44" s="100"/>
      <c r="BP44" s="100"/>
      <c r="BQ44" s="100"/>
      <c r="BR44" s="100"/>
      <c r="BS44" s="100"/>
      <c r="BT44" s="34" t="s">
        <v>15</v>
      </c>
      <c r="BU44" s="36">
        <f>+COUNTIF(BM47:BS47,"休")</f>
        <v>0</v>
      </c>
      <c r="BY44" s="103"/>
      <c r="BZ44" s="106"/>
      <c r="CA44" s="100"/>
      <c r="CB44" s="100"/>
      <c r="CC44" s="100"/>
      <c r="CD44" s="100"/>
      <c r="CE44" s="100"/>
      <c r="CF44" s="100"/>
      <c r="CG44" s="34" t="s">
        <v>15</v>
      </c>
      <c r="CH44" s="36">
        <f>+COUNTIF(BZ47:CF47,"休")</f>
        <v>0</v>
      </c>
      <c r="CJ44" s="37"/>
      <c r="CK44" s="103"/>
      <c r="CL44" s="106"/>
      <c r="CM44" s="100"/>
      <c r="CN44" s="100"/>
      <c r="CO44" s="100"/>
      <c r="CP44" s="100"/>
      <c r="CQ44" s="100"/>
      <c r="CR44" s="100"/>
      <c r="CS44" s="34" t="s">
        <v>15</v>
      </c>
      <c r="CT44" s="36">
        <f>+COUNTIF(CL47:CR47,"休")</f>
        <v>0</v>
      </c>
    </row>
    <row r="45" spans="2:99" ht="13.5" customHeight="1">
      <c r="B45" s="104"/>
      <c r="C45" s="110"/>
      <c r="D45" s="101"/>
      <c r="E45" s="101"/>
      <c r="F45" s="101"/>
      <c r="G45" s="101"/>
      <c r="H45" s="101"/>
      <c r="I45" s="113"/>
      <c r="J45" s="34" t="s">
        <v>16</v>
      </c>
      <c r="K45" s="38">
        <f>+K44/K43</f>
        <v>0</v>
      </c>
      <c r="L45" s="52"/>
      <c r="M45" s="9"/>
      <c r="N45" s="104"/>
      <c r="O45" s="107"/>
      <c r="P45" s="101"/>
      <c r="Q45" s="101"/>
      <c r="R45" s="101"/>
      <c r="S45" s="101"/>
      <c r="T45" s="101"/>
      <c r="U45" s="101"/>
      <c r="V45" s="34" t="s">
        <v>16</v>
      </c>
      <c r="W45" s="38">
        <f>+W44/W43</f>
        <v>0</v>
      </c>
      <c r="X45" s="52"/>
      <c r="AA45" s="104"/>
      <c r="AB45" s="107"/>
      <c r="AC45" s="101"/>
      <c r="AD45" s="101"/>
      <c r="AE45" s="101"/>
      <c r="AF45" s="101"/>
      <c r="AG45" s="101"/>
      <c r="AH45" s="101"/>
      <c r="AI45" s="34" t="s">
        <v>16</v>
      </c>
      <c r="AJ45" s="38">
        <f>+AJ44/AJ43</f>
        <v>0</v>
      </c>
      <c r="AK45" s="52"/>
      <c r="AL45" s="9"/>
      <c r="AM45" s="104"/>
      <c r="AN45" s="107"/>
      <c r="AO45" s="101"/>
      <c r="AP45" s="101"/>
      <c r="AQ45" s="101"/>
      <c r="AR45" s="101"/>
      <c r="AS45" s="101"/>
      <c r="AT45" s="101"/>
      <c r="AU45" s="34" t="s">
        <v>16</v>
      </c>
      <c r="AV45" s="38">
        <f>+AV44/AV43</f>
        <v>0</v>
      </c>
      <c r="AW45" s="52"/>
      <c r="AZ45" s="104"/>
      <c r="BA45" s="107"/>
      <c r="BB45" s="101"/>
      <c r="BC45" s="101"/>
      <c r="BD45" s="101"/>
      <c r="BE45" s="101"/>
      <c r="BF45" s="101"/>
      <c r="BG45" s="101"/>
      <c r="BH45" s="34" t="s">
        <v>16</v>
      </c>
      <c r="BI45" s="38">
        <f>+BI44/BI43</f>
        <v>0</v>
      </c>
      <c r="BJ45" s="52"/>
      <c r="BK45" s="9"/>
      <c r="BL45" s="104"/>
      <c r="BM45" s="107"/>
      <c r="BN45" s="101"/>
      <c r="BO45" s="101"/>
      <c r="BP45" s="101"/>
      <c r="BQ45" s="101"/>
      <c r="BR45" s="101"/>
      <c r="BS45" s="101"/>
      <c r="BT45" s="34" t="s">
        <v>16</v>
      </c>
      <c r="BU45" s="38">
        <f>+BU44/BU43</f>
        <v>0</v>
      </c>
      <c r="BV45" s="52"/>
      <c r="BY45" s="104"/>
      <c r="BZ45" s="107"/>
      <c r="CA45" s="101"/>
      <c r="CB45" s="101"/>
      <c r="CC45" s="101"/>
      <c r="CD45" s="101"/>
      <c r="CE45" s="101"/>
      <c r="CF45" s="101"/>
      <c r="CG45" s="34" t="s">
        <v>16</v>
      </c>
      <c r="CH45" s="38">
        <f>+CH44/CH43</f>
        <v>0</v>
      </c>
      <c r="CI45" s="52"/>
      <c r="CJ45" s="9"/>
      <c r="CK45" s="104"/>
      <c r="CL45" s="107"/>
      <c r="CM45" s="101"/>
      <c r="CN45" s="101"/>
      <c r="CO45" s="101"/>
      <c r="CP45" s="101"/>
      <c r="CQ45" s="101"/>
      <c r="CR45" s="101"/>
      <c r="CS45" s="34" t="s">
        <v>16</v>
      </c>
      <c r="CT45" s="38" t="e">
        <f>+CT44/CT43</f>
        <v>#DIV/0!</v>
      </c>
      <c r="CU45" s="52"/>
    </row>
    <row r="46" spans="2:99">
      <c r="B46" s="39" t="s">
        <v>17</v>
      </c>
      <c r="C46" s="2" t="s">
        <v>18</v>
      </c>
      <c r="D46" s="2"/>
      <c r="E46" s="2"/>
      <c r="F46" s="2"/>
      <c r="G46" s="2"/>
      <c r="H46" s="2"/>
      <c r="I46" s="2"/>
      <c r="J46" s="34" t="s">
        <v>19</v>
      </c>
      <c r="K46" s="36">
        <f>+COUNTIF(C48:I48,"*休")</f>
        <v>0</v>
      </c>
      <c r="M46" s="9"/>
      <c r="N46" s="39" t="s">
        <v>17</v>
      </c>
      <c r="O46" s="5"/>
      <c r="P46" s="2"/>
      <c r="Q46" s="2"/>
      <c r="R46" s="2"/>
      <c r="S46" s="2"/>
      <c r="T46" s="2"/>
      <c r="U46" s="2"/>
      <c r="V46" s="34" t="s">
        <v>19</v>
      </c>
      <c r="W46" s="36">
        <f>+COUNTIF(O48:U48,"*休")</f>
        <v>0</v>
      </c>
      <c r="AA46" s="39" t="s">
        <v>17</v>
      </c>
      <c r="AB46" s="5"/>
      <c r="AC46" s="2"/>
      <c r="AD46" s="2"/>
      <c r="AE46" s="2"/>
      <c r="AF46" s="2"/>
      <c r="AG46" s="2"/>
      <c r="AH46" s="2"/>
      <c r="AI46" s="34" t="s">
        <v>19</v>
      </c>
      <c r="AJ46" s="36">
        <f>+COUNTIF(AB48:AH48,"*休")</f>
        <v>0</v>
      </c>
      <c r="AL46" s="9"/>
      <c r="AM46" s="39" t="s">
        <v>17</v>
      </c>
      <c r="AN46" s="5"/>
      <c r="AO46" s="2"/>
      <c r="AP46" s="2"/>
      <c r="AQ46" s="2"/>
      <c r="AR46" s="2"/>
      <c r="AS46" s="2"/>
      <c r="AT46" s="2"/>
      <c r="AU46" s="34" t="s">
        <v>19</v>
      </c>
      <c r="AV46" s="36">
        <f>+COUNTIF(AN48:AT48,"*休")</f>
        <v>0</v>
      </c>
      <c r="AZ46" s="39" t="s">
        <v>17</v>
      </c>
      <c r="BA46" s="5"/>
      <c r="BB46" s="2"/>
      <c r="BC46" s="2"/>
      <c r="BD46" s="2"/>
      <c r="BE46" s="2"/>
      <c r="BF46" s="2"/>
      <c r="BG46" s="2"/>
      <c r="BH46" s="34" t="s">
        <v>19</v>
      </c>
      <c r="BI46" s="36">
        <f>+COUNTIF(BA48:BG48,"*休")</f>
        <v>0</v>
      </c>
      <c r="BK46" s="9"/>
      <c r="BL46" s="39" t="s">
        <v>17</v>
      </c>
      <c r="BM46" s="5"/>
      <c r="BN46" s="2"/>
      <c r="BO46" s="2"/>
      <c r="BP46" s="2"/>
      <c r="BQ46" s="2"/>
      <c r="BR46" s="2"/>
      <c r="BS46" s="2"/>
      <c r="BT46" s="34" t="s">
        <v>19</v>
      </c>
      <c r="BU46" s="36">
        <f>+COUNTIF(BM48:BS48,"*休")</f>
        <v>0</v>
      </c>
      <c r="BY46" s="39" t="s">
        <v>17</v>
      </c>
      <c r="BZ46" s="5"/>
      <c r="CA46" s="2"/>
      <c r="CB46" s="2"/>
      <c r="CC46" s="2"/>
      <c r="CD46" s="2"/>
      <c r="CE46" s="2"/>
      <c r="CF46" s="2"/>
      <c r="CG46" s="34" t="s">
        <v>19</v>
      </c>
      <c r="CH46" s="36">
        <f>+COUNTIF(BZ48:CF48,"*休")</f>
        <v>0</v>
      </c>
      <c r="CJ46" s="9"/>
      <c r="CK46" s="39" t="s">
        <v>17</v>
      </c>
      <c r="CL46" s="5"/>
      <c r="CM46" s="2"/>
      <c r="CN46" s="2"/>
      <c r="CO46" s="2"/>
      <c r="CP46" s="2"/>
      <c r="CQ46" s="2"/>
      <c r="CR46" s="2"/>
      <c r="CS46" s="34" t="s">
        <v>19</v>
      </c>
      <c r="CT46" s="36">
        <f>+COUNTIF(CL48:CR48,"*休")</f>
        <v>0</v>
      </c>
    </row>
    <row r="47" spans="2:99">
      <c r="B47" s="32" t="s">
        <v>20</v>
      </c>
      <c r="C47" s="2"/>
      <c r="D47" s="2"/>
      <c r="E47" s="2"/>
      <c r="F47" s="2"/>
      <c r="G47" s="2"/>
      <c r="H47" s="2"/>
      <c r="I47" s="2"/>
      <c r="J47" s="40" t="s">
        <v>21</v>
      </c>
      <c r="K47" s="41">
        <f>+K46/K43</f>
        <v>0</v>
      </c>
      <c r="L47" s="52"/>
      <c r="M47" s="9"/>
      <c r="N47" s="32" t="s">
        <v>20</v>
      </c>
      <c r="O47" s="5"/>
      <c r="P47" s="2"/>
      <c r="Q47" s="2"/>
      <c r="R47" s="2"/>
      <c r="S47" s="2"/>
      <c r="T47" s="2"/>
      <c r="U47" s="2"/>
      <c r="V47" s="40" t="s">
        <v>21</v>
      </c>
      <c r="W47" s="41">
        <f>+W46/W43</f>
        <v>0</v>
      </c>
      <c r="X47" s="52"/>
      <c r="AA47" s="32" t="s">
        <v>20</v>
      </c>
      <c r="AB47" s="5"/>
      <c r="AC47" s="2"/>
      <c r="AD47" s="2"/>
      <c r="AE47" s="2"/>
      <c r="AF47" s="2"/>
      <c r="AG47" s="2"/>
      <c r="AH47" s="2"/>
      <c r="AI47" s="40" t="s">
        <v>21</v>
      </c>
      <c r="AJ47" s="41">
        <f>+AJ46/AJ43</f>
        <v>0</v>
      </c>
      <c r="AK47" s="52"/>
      <c r="AL47" s="9"/>
      <c r="AM47" s="32" t="s">
        <v>20</v>
      </c>
      <c r="AN47" s="5"/>
      <c r="AO47" s="2"/>
      <c r="AP47" s="2"/>
      <c r="AQ47" s="2"/>
      <c r="AR47" s="2"/>
      <c r="AS47" s="2"/>
      <c r="AT47" s="2"/>
      <c r="AU47" s="40" t="s">
        <v>21</v>
      </c>
      <c r="AV47" s="41">
        <f>+AV46/AV43</f>
        <v>0</v>
      </c>
      <c r="AW47" s="52"/>
      <c r="AZ47" s="32" t="s">
        <v>20</v>
      </c>
      <c r="BA47" s="5"/>
      <c r="BB47" s="2"/>
      <c r="BC47" s="2"/>
      <c r="BD47" s="2"/>
      <c r="BE47" s="2"/>
      <c r="BF47" s="2"/>
      <c r="BG47" s="2"/>
      <c r="BH47" s="40" t="s">
        <v>21</v>
      </c>
      <c r="BI47" s="41">
        <f>+BI46/BI43</f>
        <v>0</v>
      </c>
      <c r="BJ47" s="52"/>
      <c r="BK47" s="9"/>
      <c r="BL47" s="32" t="s">
        <v>20</v>
      </c>
      <c r="BM47" s="5"/>
      <c r="BN47" s="2"/>
      <c r="BO47" s="2"/>
      <c r="BP47" s="2"/>
      <c r="BQ47" s="2"/>
      <c r="BR47" s="2"/>
      <c r="BS47" s="2"/>
      <c r="BT47" s="40" t="s">
        <v>21</v>
      </c>
      <c r="BU47" s="41">
        <f>+BU46/BU43</f>
        <v>0</v>
      </c>
      <c r="BV47" s="52"/>
      <c r="BY47" s="32" t="s">
        <v>20</v>
      </c>
      <c r="BZ47" s="5"/>
      <c r="CA47" s="2"/>
      <c r="CB47" s="2"/>
      <c r="CC47" s="2"/>
      <c r="CD47" s="2"/>
      <c r="CE47" s="2"/>
      <c r="CF47" s="2"/>
      <c r="CG47" s="40" t="s">
        <v>21</v>
      </c>
      <c r="CH47" s="41">
        <f>+CH46/CH43</f>
        <v>0</v>
      </c>
      <c r="CI47" s="52"/>
      <c r="CJ47" s="9"/>
      <c r="CK47" s="32" t="s">
        <v>20</v>
      </c>
      <c r="CL47" s="5"/>
      <c r="CM47" s="2"/>
      <c r="CN47" s="2"/>
      <c r="CO47" s="2"/>
      <c r="CP47" s="2"/>
      <c r="CQ47" s="2"/>
      <c r="CR47" s="2"/>
      <c r="CS47" s="40" t="s">
        <v>21</v>
      </c>
      <c r="CT47" s="41" t="e">
        <f>+CT46/CT43</f>
        <v>#DIV/0!</v>
      </c>
      <c r="CU47" s="52"/>
    </row>
    <row r="48" spans="2:99">
      <c r="B48" s="42" t="s">
        <v>22</v>
      </c>
      <c r="C48" s="56"/>
      <c r="D48" s="56"/>
      <c r="E48" s="56"/>
      <c r="F48" s="56"/>
      <c r="G48" s="56"/>
      <c r="H48" s="56"/>
      <c r="I48" s="56"/>
      <c r="J48" s="76" t="s">
        <v>23</v>
      </c>
      <c r="K48" s="44" t="str">
        <f>IF(H49="","OK",_xlfn.IFS(H47=I47="休","OK",K46&gt;=2,"OK",K46&gt;=2-L42,"OK",K46&lt;2,"NG"))</f>
        <v>NG</v>
      </c>
      <c r="L48" s="52"/>
      <c r="M48" s="37"/>
      <c r="N48" s="42" t="s">
        <v>22</v>
      </c>
      <c r="O48" s="55"/>
      <c r="P48" s="56"/>
      <c r="Q48" s="56"/>
      <c r="R48" s="56"/>
      <c r="S48" s="56"/>
      <c r="T48" s="56"/>
      <c r="U48" s="56"/>
      <c r="V48" s="76" t="s">
        <v>23</v>
      </c>
      <c r="W48" s="44" t="str">
        <f>IF(T49="","OK",_xlfn.IFS(T47=U47="休","OK",W46&gt;=2,"OK",W46&gt;=2-X42,"OK",W46&lt;2,"NG"))</f>
        <v>NG</v>
      </c>
      <c r="X48" s="52"/>
      <c r="AA48" s="42" t="s">
        <v>22</v>
      </c>
      <c r="AB48" s="55"/>
      <c r="AC48" s="56"/>
      <c r="AD48" s="56"/>
      <c r="AE48" s="56"/>
      <c r="AF48" s="56"/>
      <c r="AG48" s="56"/>
      <c r="AH48" s="56"/>
      <c r="AI48" s="76" t="s">
        <v>23</v>
      </c>
      <c r="AJ48" s="44" t="str">
        <f>IF(AG49="","OK",_xlfn.IFS(AG47=AH47="休","OK",AJ46&gt;=2,"OK",AJ46&gt;=2-AK42,"OK",AJ46&lt;2,"NG"))</f>
        <v>NG</v>
      </c>
      <c r="AK48" s="52"/>
      <c r="AL48" s="37"/>
      <c r="AM48" s="42" t="s">
        <v>22</v>
      </c>
      <c r="AN48" s="55"/>
      <c r="AO48" s="56"/>
      <c r="AP48" s="56"/>
      <c r="AQ48" s="56"/>
      <c r="AR48" s="56"/>
      <c r="AS48" s="56"/>
      <c r="AT48" s="56"/>
      <c r="AU48" s="76" t="s">
        <v>23</v>
      </c>
      <c r="AV48" s="44" t="str">
        <f>IF(AS49="","OK",_xlfn.IFS(AS47=AT47="休","OK",AV46&gt;=2,"OK",AV46&gt;=2-AW42,"OK",AV46&lt;2,"NG"))</f>
        <v>NG</v>
      </c>
      <c r="AW48" s="52"/>
      <c r="AZ48" s="42" t="s">
        <v>22</v>
      </c>
      <c r="BA48" s="55"/>
      <c r="BB48" s="56"/>
      <c r="BC48" s="56"/>
      <c r="BD48" s="56"/>
      <c r="BE48" s="56"/>
      <c r="BF48" s="56"/>
      <c r="BG48" s="56"/>
      <c r="BH48" s="76" t="s">
        <v>23</v>
      </c>
      <c r="BI48" s="44" t="str">
        <f>IF(BF49="","OK",_xlfn.IFS(BF47=BG47="休","OK",BI46&gt;=2,"OK",BI46&gt;=2-BJ42,"OK",BI46&lt;2,"NG"))</f>
        <v>NG</v>
      </c>
      <c r="BJ48" s="52"/>
      <c r="BK48" s="37"/>
      <c r="BL48" s="42" t="s">
        <v>22</v>
      </c>
      <c r="BM48" s="55"/>
      <c r="BN48" s="56"/>
      <c r="BO48" s="56"/>
      <c r="BP48" s="56"/>
      <c r="BQ48" s="56"/>
      <c r="BR48" s="56"/>
      <c r="BS48" s="56"/>
      <c r="BT48" s="76" t="s">
        <v>23</v>
      </c>
      <c r="BU48" s="44" t="str">
        <f>IF(BR49="","OK",_xlfn.IFS(BR47=BS47="休","OK",BU46&gt;=2,"OK",BU46&gt;=2-BV42,"OK",BU46&lt;2,"NG"))</f>
        <v>NG</v>
      </c>
      <c r="BV48" s="52"/>
      <c r="BY48" s="42" t="s">
        <v>22</v>
      </c>
      <c r="BZ48" s="55"/>
      <c r="CA48" s="56"/>
      <c r="CB48" s="56"/>
      <c r="CC48" s="56"/>
      <c r="CD48" s="56"/>
      <c r="CE48" s="56"/>
      <c r="CF48" s="56"/>
      <c r="CG48" s="76" t="s">
        <v>23</v>
      </c>
      <c r="CH48" s="44" t="str">
        <f>IF(CE49="","OK",_xlfn.IFS(CE47=CF47="休","OK",CH46&gt;=2,"OK",CH46&gt;=2-CI42,"OK",CH46&lt;2,"NG"))</f>
        <v>NG</v>
      </c>
      <c r="CI48" s="52"/>
      <c r="CJ48" s="37"/>
      <c r="CK48" s="42" t="s">
        <v>22</v>
      </c>
      <c r="CL48" s="55"/>
      <c r="CM48" s="56"/>
      <c r="CN48" s="56"/>
      <c r="CO48" s="56"/>
      <c r="CP48" s="56"/>
      <c r="CQ48" s="56"/>
      <c r="CR48" s="56"/>
      <c r="CS48" s="76" t="s">
        <v>23</v>
      </c>
      <c r="CT48" s="44" t="str">
        <f>IF(CQ49="","OK",_xlfn.IFS(CQ47=CR47="休","OK",CT46&gt;=2,"OK",CT46&gt;=2-CU42,"OK",CT46&lt;2,"NG"))</f>
        <v>OK</v>
      </c>
      <c r="CU48" s="52"/>
    </row>
    <row r="49" spans="2:99" hidden="1" outlineLevel="1">
      <c r="C49" s="77" t="str">
        <f>IF(C41="","",IF(C46="","通常",IF(C46="　","通常",C46)))</f>
        <v>通常</v>
      </c>
      <c r="D49" s="77" t="str">
        <f t="shared" ref="D49:I49" si="134">IF(D41="","",IF(D46="","通常",IF(D46="　","通常",D46)))</f>
        <v>通常</v>
      </c>
      <c r="E49" s="77" t="str">
        <f t="shared" si="134"/>
        <v>通常</v>
      </c>
      <c r="F49" s="77" t="str">
        <f t="shared" si="134"/>
        <v>通常</v>
      </c>
      <c r="G49" s="77" t="str">
        <f t="shared" si="134"/>
        <v>通常</v>
      </c>
      <c r="H49" s="77" t="str">
        <f t="shared" si="134"/>
        <v>通常</v>
      </c>
      <c r="I49" s="77" t="str">
        <f t="shared" si="134"/>
        <v>通常</v>
      </c>
      <c r="J49" s="78"/>
      <c r="K49" s="52"/>
      <c r="L49" s="52"/>
      <c r="M49" s="37"/>
      <c r="O49" s="77" t="str">
        <f>IF(O41="","",IF(O46="","通常",IF(O46="　","通常",O46)))</f>
        <v>通常</v>
      </c>
      <c r="P49" s="77" t="str">
        <f t="shared" ref="P49:U49" si="135">IF(P41="","",IF(P46="","通常",IF(P46="　","通常",P46)))</f>
        <v>通常</v>
      </c>
      <c r="Q49" s="77" t="str">
        <f t="shared" si="135"/>
        <v>通常</v>
      </c>
      <c r="R49" s="77" t="str">
        <f t="shared" si="135"/>
        <v>通常</v>
      </c>
      <c r="S49" s="77" t="str">
        <f t="shared" si="135"/>
        <v>通常</v>
      </c>
      <c r="T49" s="77" t="str">
        <f t="shared" si="135"/>
        <v>通常</v>
      </c>
      <c r="U49" s="77" t="str">
        <f t="shared" si="135"/>
        <v>通常</v>
      </c>
      <c r="V49" s="78"/>
      <c r="W49" s="52"/>
      <c r="X49" s="52"/>
      <c r="AB49" s="77" t="str">
        <f>IF(AB41="","",IF(AB46="","通常",IF(AB46="　","通常",AB46)))</f>
        <v>通常</v>
      </c>
      <c r="AC49" s="77" t="str">
        <f t="shared" ref="AC49:AH49" si="136">IF(AC41="","",IF(AC46="","通常",IF(AC46="　","通常",AC46)))</f>
        <v>通常</v>
      </c>
      <c r="AD49" s="77" t="str">
        <f t="shared" si="136"/>
        <v>通常</v>
      </c>
      <c r="AE49" s="77" t="str">
        <f t="shared" si="136"/>
        <v>通常</v>
      </c>
      <c r="AF49" s="77" t="str">
        <f t="shared" si="136"/>
        <v>通常</v>
      </c>
      <c r="AG49" s="77" t="str">
        <f t="shared" si="136"/>
        <v>通常</v>
      </c>
      <c r="AH49" s="77" t="str">
        <f t="shared" si="136"/>
        <v>通常</v>
      </c>
      <c r="AI49" s="78"/>
      <c r="AJ49" s="52"/>
      <c r="AK49" s="52"/>
      <c r="AL49" s="37"/>
      <c r="AN49" s="77" t="str">
        <f>IF(AN41="","",IF(AN46="","通常",IF(AN46="　","通常",AN46)))</f>
        <v>通常</v>
      </c>
      <c r="AO49" s="77" t="str">
        <f t="shared" ref="AO49:AT49" si="137">IF(AO41="","",IF(AO46="","通常",IF(AO46="　","通常",AO46)))</f>
        <v>通常</v>
      </c>
      <c r="AP49" s="77" t="str">
        <f t="shared" si="137"/>
        <v>通常</v>
      </c>
      <c r="AQ49" s="77" t="str">
        <f t="shared" si="137"/>
        <v>通常</v>
      </c>
      <c r="AR49" s="77" t="str">
        <f t="shared" si="137"/>
        <v>通常</v>
      </c>
      <c r="AS49" s="77" t="str">
        <f t="shared" si="137"/>
        <v>通常</v>
      </c>
      <c r="AT49" s="77" t="str">
        <f t="shared" si="137"/>
        <v>通常</v>
      </c>
      <c r="AU49" s="78"/>
      <c r="AV49" s="52"/>
      <c r="AW49" s="52"/>
      <c r="BA49" s="77" t="str">
        <f>IF(BA41="","",IF(BA46="","通常",IF(BA46="　","通常",BA46)))</f>
        <v>通常</v>
      </c>
      <c r="BB49" s="77" t="str">
        <f t="shared" ref="BB49:BG49" si="138">IF(BB41="","",IF(BB46="","通常",IF(BB46="　","通常",BB46)))</f>
        <v>通常</v>
      </c>
      <c r="BC49" s="77" t="str">
        <f t="shared" si="138"/>
        <v>通常</v>
      </c>
      <c r="BD49" s="77" t="str">
        <f t="shared" si="138"/>
        <v>通常</v>
      </c>
      <c r="BE49" s="77" t="str">
        <f t="shared" si="138"/>
        <v>通常</v>
      </c>
      <c r="BF49" s="77" t="str">
        <f t="shared" si="138"/>
        <v>通常</v>
      </c>
      <c r="BG49" s="77" t="str">
        <f t="shared" si="138"/>
        <v>通常</v>
      </c>
      <c r="BH49" s="78"/>
      <c r="BI49" s="52"/>
      <c r="BJ49" s="52"/>
      <c r="BK49" s="37"/>
      <c r="BM49" s="77" t="str">
        <f>IF(BM41="","",IF(BM46="","通常",IF(BM46="　","通常",BM46)))</f>
        <v>通常</v>
      </c>
      <c r="BN49" s="77" t="str">
        <f t="shared" ref="BN49:BS49" si="139">IF(BN41="","",IF(BN46="","通常",IF(BN46="　","通常",BN46)))</f>
        <v>通常</v>
      </c>
      <c r="BO49" s="77" t="str">
        <f t="shared" si="139"/>
        <v>通常</v>
      </c>
      <c r="BP49" s="77" t="str">
        <f t="shared" si="139"/>
        <v>通常</v>
      </c>
      <c r="BQ49" s="77" t="str">
        <f t="shared" si="139"/>
        <v>通常</v>
      </c>
      <c r="BR49" s="77" t="str">
        <f t="shared" si="139"/>
        <v>通常</v>
      </c>
      <c r="BS49" s="77" t="str">
        <f t="shared" si="139"/>
        <v>通常</v>
      </c>
      <c r="BT49" s="78"/>
      <c r="BU49" s="52"/>
      <c r="BV49" s="52"/>
      <c r="BZ49" s="77" t="str">
        <f>IF(BZ41="","",IF(BZ46="","通常",IF(BZ46="　","通常",BZ46)))</f>
        <v>通常</v>
      </c>
      <c r="CA49" s="77" t="str">
        <f t="shared" ref="CA49:CF49" si="140">IF(CA41="","",IF(CA46="","通常",IF(CA46="　","通常",CA46)))</f>
        <v>通常</v>
      </c>
      <c r="CB49" s="77" t="str">
        <f t="shared" si="140"/>
        <v>通常</v>
      </c>
      <c r="CC49" s="77" t="str">
        <f t="shared" si="140"/>
        <v>通常</v>
      </c>
      <c r="CD49" s="77" t="str">
        <f t="shared" si="140"/>
        <v>通常</v>
      </c>
      <c r="CE49" s="77" t="str">
        <f t="shared" si="140"/>
        <v>通常</v>
      </c>
      <c r="CF49" s="77" t="str">
        <f t="shared" si="140"/>
        <v>通常</v>
      </c>
      <c r="CG49" s="78"/>
      <c r="CH49" s="52"/>
      <c r="CI49" s="52"/>
      <c r="CJ49" s="37"/>
      <c r="CL49" s="77" t="str">
        <f>IF(CL41="","",IF(CL46="","通常",IF(CL46="　","通常",CL46)))</f>
        <v/>
      </c>
      <c r="CM49" s="77" t="str">
        <f t="shared" ref="CM49:CR49" si="141">IF(CM41="","",IF(CM46="","通常",IF(CM46="　","通常",CM46)))</f>
        <v/>
      </c>
      <c r="CN49" s="77" t="str">
        <f t="shared" si="141"/>
        <v/>
      </c>
      <c r="CO49" s="77" t="str">
        <f t="shared" si="141"/>
        <v/>
      </c>
      <c r="CP49" s="77" t="str">
        <f t="shared" si="141"/>
        <v/>
      </c>
      <c r="CQ49" s="77" t="str">
        <f t="shared" si="141"/>
        <v/>
      </c>
      <c r="CR49" s="77" t="str">
        <f t="shared" si="141"/>
        <v/>
      </c>
      <c r="CS49" s="78"/>
      <c r="CT49" s="52"/>
      <c r="CU49" s="52"/>
    </row>
    <row r="50" spans="2:99" hidden="1" outlineLevel="1">
      <c r="C50" s="77" t="str">
        <f>IF(C41="","",IF(C46="","通常実績",IF(C46="　","通常実績",C46)))</f>
        <v>通常実績</v>
      </c>
      <c r="D50" s="77" t="str">
        <f t="shared" ref="D50:I50" si="142">IF(D41="","",IF(D46="","通常実績",IF(D46="　","通常実績",D46)))</f>
        <v>通常実績</v>
      </c>
      <c r="E50" s="77" t="str">
        <f t="shared" si="142"/>
        <v>通常実績</v>
      </c>
      <c r="F50" s="77" t="str">
        <f t="shared" si="142"/>
        <v>通常実績</v>
      </c>
      <c r="G50" s="77" t="str">
        <f t="shared" si="142"/>
        <v>通常実績</v>
      </c>
      <c r="H50" s="77" t="str">
        <f t="shared" si="142"/>
        <v>通常実績</v>
      </c>
      <c r="I50" s="77" t="str">
        <f t="shared" si="142"/>
        <v>通常実績</v>
      </c>
      <c r="J50" s="78"/>
      <c r="K50" s="52"/>
      <c r="L50" s="52"/>
      <c r="M50" s="37"/>
      <c r="O50" s="77" t="str">
        <f>IF(O41="","",IF(O46="","通常実績",IF(O46="　","通常実績",O46)))</f>
        <v>通常実績</v>
      </c>
      <c r="P50" s="77" t="str">
        <f t="shared" ref="P50:U50" si="143">IF(P41="","",IF(P46="","通常実績",IF(P46="　","通常実績",P46)))</f>
        <v>通常実績</v>
      </c>
      <c r="Q50" s="77" t="str">
        <f t="shared" si="143"/>
        <v>通常実績</v>
      </c>
      <c r="R50" s="77" t="str">
        <f t="shared" si="143"/>
        <v>通常実績</v>
      </c>
      <c r="S50" s="77" t="str">
        <f t="shared" si="143"/>
        <v>通常実績</v>
      </c>
      <c r="T50" s="77" t="str">
        <f t="shared" si="143"/>
        <v>通常実績</v>
      </c>
      <c r="U50" s="77" t="str">
        <f t="shared" si="143"/>
        <v>通常実績</v>
      </c>
      <c r="V50" s="78"/>
      <c r="W50" s="52"/>
      <c r="X50" s="52"/>
      <c r="AB50" s="77" t="str">
        <f>IF(AB41="","",IF(AB46="","通常実績",IF(AB46="　","通常実績",AB46)))</f>
        <v>通常実績</v>
      </c>
      <c r="AC50" s="77" t="str">
        <f t="shared" ref="AC50:AH50" si="144">IF(AC41="","",IF(AC46="","通常実績",IF(AC46="　","通常実績",AC46)))</f>
        <v>通常実績</v>
      </c>
      <c r="AD50" s="77" t="str">
        <f t="shared" si="144"/>
        <v>通常実績</v>
      </c>
      <c r="AE50" s="77" t="str">
        <f t="shared" si="144"/>
        <v>通常実績</v>
      </c>
      <c r="AF50" s="77" t="str">
        <f t="shared" si="144"/>
        <v>通常実績</v>
      </c>
      <c r="AG50" s="77" t="str">
        <f t="shared" si="144"/>
        <v>通常実績</v>
      </c>
      <c r="AH50" s="77" t="str">
        <f t="shared" si="144"/>
        <v>通常実績</v>
      </c>
      <c r="AI50" s="78"/>
      <c r="AJ50" s="52"/>
      <c r="AK50" s="52"/>
      <c r="AL50" s="37"/>
      <c r="AN50" s="77" t="str">
        <f>IF(AN41="","",IF(AN46="","通常実績",IF(AN46="　","通常実績",AN46)))</f>
        <v>通常実績</v>
      </c>
      <c r="AO50" s="77" t="str">
        <f t="shared" ref="AO50:AT50" si="145">IF(AO41="","",IF(AO46="","通常実績",IF(AO46="　","通常実績",AO46)))</f>
        <v>通常実績</v>
      </c>
      <c r="AP50" s="77" t="str">
        <f t="shared" si="145"/>
        <v>通常実績</v>
      </c>
      <c r="AQ50" s="77" t="str">
        <f t="shared" si="145"/>
        <v>通常実績</v>
      </c>
      <c r="AR50" s="77" t="str">
        <f t="shared" si="145"/>
        <v>通常実績</v>
      </c>
      <c r="AS50" s="77" t="str">
        <f t="shared" si="145"/>
        <v>通常実績</v>
      </c>
      <c r="AT50" s="77" t="str">
        <f t="shared" si="145"/>
        <v>通常実績</v>
      </c>
      <c r="AU50" s="78"/>
      <c r="AV50" s="52"/>
      <c r="AW50" s="52"/>
      <c r="BA50" s="77" t="str">
        <f>IF(BA41="","",IF(BA46="","通常実績",IF(BA46="　","通常実績",BA46)))</f>
        <v>通常実績</v>
      </c>
      <c r="BB50" s="77" t="str">
        <f t="shared" ref="BB50:BG50" si="146">IF(BB41="","",IF(BB46="","通常実績",IF(BB46="　","通常実績",BB46)))</f>
        <v>通常実績</v>
      </c>
      <c r="BC50" s="77" t="str">
        <f t="shared" si="146"/>
        <v>通常実績</v>
      </c>
      <c r="BD50" s="77" t="str">
        <f t="shared" si="146"/>
        <v>通常実績</v>
      </c>
      <c r="BE50" s="77" t="str">
        <f t="shared" si="146"/>
        <v>通常実績</v>
      </c>
      <c r="BF50" s="77" t="str">
        <f t="shared" si="146"/>
        <v>通常実績</v>
      </c>
      <c r="BG50" s="77" t="str">
        <f t="shared" si="146"/>
        <v>通常実績</v>
      </c>
      <c r="BH50" s="78"/>
      <c r="BI50" s="52"/>
      <c r="BJ50" s="52"/>
      <c r="BK50" s="37"/>
      <c r="BM50" s="77" t="str">
        <f>IF(BM41="","",IF(BM46="","通常実績",IF(BM46="　","通常実績",BM46)))</f>
        <v>通常実績</v>
      </c>
      <c r="BN50" s="77" t="str">
        <f t="shared" ref="BN50:BS50" si="147">IF(BN41="","",IF(BN46="","通常実績",IF(BN46="　","通常実績",BN46)))</f>
        <v>通常実績</v>
      </c>
      <c r="BO50" s="77" t="str">
        <f t="shared" si="147"/>
        <v>通常実績</v>
      </c>
      <c r="BP50" s="77" t="str">
        <f t="shared" si="147"/>
        <v>通常実績</v>
      </c>
      <c r="BQ50" s="77" t="str">
        <f t="shared" si="147"/>
        <v>通常実績</v>
      </c>
      <c r="BR50" s="77" t="str">
        <f t="shared" si="147"/>
        <v>通常実績</v>
      </c>
      <c r="BS50" s="77" t="str">
        <f t="shared" si="147"/>
        <v>通常実績</v>
      </c>
      <c r="BT50" s="78"/>
      <c r="BU50" s="52"/>
      <c r="BV50" s="52"/>
      <c r="BZ50" s="77" t="str">
        <f>IF(BZ41="","",IF(BZ46="","通常実績",IF(BZ46="　","通常実績",BZ46)))</f>
        <v>通常実績</v>
      </c>
      <c r="CA50" s="77" t="str">
        <f t="shared" ref="CA50:CF50" si="148">IF(CA41="","",IF(CA46="","通常実績",IF(CA46="　","通常実績",CA46)))</f>
        <v>通常実績</v>
      </c>
      <c r="CB50" s="77" t="str">
        <f t="shared" si="148"/>
        <v>通常実績</v>
      </c>
      <c r="CC50" s="77" t="str">
        <f t="shared" si="148"/>
        <v>通常実績</v>
      </c>
      <c r="CD50" s="77" t="str">
        <f t="shared" si="148"/>
        <v>通常実績</v>
      </c>
      <c r="CE50" s="77" t="str">
        <f t="shared" si="148"/>
        <v>通常実績</v>
      </c>
      <c r="CF50" s="77" t="str">
        <f t="shared" si="148"/>
        <v>通常実績</v>
      </c>
      <c r="CG50" s="78"/>
      <c r="CH50" s="52"/>
      <c r="CI50" s="52"/>
      <c r="CJ50" s="37"/>
      <c r="CL50" s="77" t="str">
        <f>IF(CL41="","",IF(CL46="","通常実績",IF(CL46="　","通常実績",CL46)))</f>
        <v/>
      </c>
      <c r="CM50" s="77" t="str">
        <f t="shared" ref="CM50:CR50" si="149">IF(CM41="","",IF(CM46="","通常実績",IF(CM46="　","通常実績",CM46)))</f>
        <v/>
      </c>
      <c r="CN50" s="77" t="str">
        <f t="shared" si="149"/>
        <v/>
      </c>
      <c r="CO50" s="77" t="str">
        <f t="shared" si="149"/>
        <v/>
      </c>
      <c r="CP50" s="77" t="str">
        <f t="shared" si="149"/>
        <v/>
      </c>
      <c r="CQ50" s="77" t="str">
        <f t="shared" si="149"/>
        <v/>
      </c>
      <c r="CR50" s="77" t="str">
        <f t="shared" si="149"/>
        <v/>
      </c>
      <c r="CS50" s="78"/>
      <c r="CT50" s="52"/>
      <c r="CU50" s="52"/>
    </row>
    <row r="51" spans="2:99" collapsed="1">
      <c r="C51" s="51"/>
      <c r="D51" s="51"/>
      <c r="E51" s="51"/>
      <c r="F51" s="51"/>
      <c r="G51" s="51"/>
      <c r="H51" s="51"/>
      <c r="I51" s="51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69" customFormat="1" ht="13.5" hidden="1" customHeight="1" outlineLevel="1">
      <c r="B52" s="68"/>
      <c r="C52" s="69">
        <f>YEAR(I39+1)</f>
        <v>2025</v>
      </c>
      <c r="D52" s="69">
        <f>MONTH(I39+1)</f>
        <v>7</v>
      </c>
      <c r="E52" s="71">
        <f>DAY(I41)+1</f>
        <v>28</v>
      </c>
      <c r="F52" s="70">
        <f>DATE(C52,D52,E52)</f>
        <v>45866</v>
      </c>
      <c r="G52" s="68"/>
      <c r="H52" s="68"/>
      <c r="J52" s="68"/>
      <c r="K52" s="68"/>
      <c r="L52" s="68"/>
      <c r="M52" s="68"/>
      <c r="N52" s="68"/>
      <c r="O52" s="69">
        <f>YEAR(U39+1)</f>
        <v>2025</v>
      </c>
      <c r="P52" s="69">
        <f>MONTH(U39+1)</f>
        <v>9</v>
      </c>
      <c r="Q52" s="71">
        <f>DAY(U41)+1</f>
        <v>22</v>
      </c>
      <c r="R52" s="70">
        <f>DATE(O52,P52,Q52)</f>
        <v>45922</v>
      </c>
      <c r="S52" s="68"/>
      <c r="T52" s="68"/>
      <c r="V52" s="68"/>
      <c r="W52" s="68"/>
      <c r="X52" s="68"/>
      <c r="AA52" s="68"/>
      <c r="AB52" s="69">
        <f>YEAR(AH39+1)</f>
        <v>2025</v>
      </c>
      <c r="AC52" s="69">
        <f>MONTH(AH39+1)</f>
        <v>11</v>
      </c>
      <c r="AD52" s="71">
        <f>DAY(AH41)+1</f>
        <v>17</v>
      </c>
      <c r="AE52" s="70">
        <f>DATE(AB52,AC52,AD52)</f>
        <v>45978</v>
      </c>
      <c r="AF52" s="68"/>
      <c r="AG52" s="68"/>
      <c r="AI52" s="68"/>
      <c r="AJ52" s="68"/>
      <c r="AK52" s="68"/>
      <c r="AL52" s="68"/>
      <c r="AM52" s="68"/>
      <c r="AN52" s="69">
        <f>YEAR(AT39+1)</f>
        <v>2026</v>
      </c>
      <c r="AO52" s="69">
        <f>MONTH(AT39+1)</f>
        <v>1</v>
      </c>
      <c r="AP52" s="71">
        <f>DAY(AT41)+1</f>
        <v>12</v>
      </c>
      <c r="AQ52" s="70">
        <f>DATE(AN52,AO52,AP52)</f>
        <v>46034</v>
      </c>
      <c r="AR52" s="68"/>
      <c r="AS52" s="68"/>
      <c r="AU52" s="68"/>
      <c r="AV52" s="68"/>
      <c r="AW52" s="68"/>
      <c r="AZ52" s="68"/>
      <c r="BA52" s="69">
        <f>YEAR(BG39+1)</f>
        <v>2026</v>
      </c>
      <c r="BB52" s="69">
        <f>MONTH(BG39+1)</f>
        <v>3</v>
      </c>
      <c r="BC52" s="71">
        <f>DAY(BG41)+1</f>
        <v>9</v>
      </c>
      <c r="BD52" s="70">
        <f>DATE(BA52,BB52,BC52)</f>
        <v>46090</v>
      </c>
      <c r="BE52" s="68"/>
      <c r="BF52" s="68"/>
      <c r="BH52" s="68"/>
      <c r="BI52" s="68"/>
      <c r="BJ52" s="68"/>
      <c r="BK52" s="68"/>
      <c r="BL52" s="68"/>
      <c r="BM52" s="69">
        <f>YEAR(BS39+1)</f>
        <v>2026</v>
      </c>
      <c r="BN52" s="69">
        <f>MONTH(BS39+1)</f>
        <v>5</v>
      </c>
      <c r="BO52" s="71">
        <f>DAY(BS41)+1</f>
        <v>4</v>
      </c>
      <c r="BP52" s="70">
        <f>DATE(BM52,BN52,BO52)</f>
        <v>46146</v>
      </c>
      <c r="BQ52" s="68"/>
      <c r="BR52" s="68"/>
      <c r="BT52" s="68"/>
      <c r="BU52" s="68"/>
      <c r="BV52" s="68"/>
      <c r="BY52" s="68"/>
      <c r="BZ52" s="69">
        <f>YEAR(CF39+1)</f>
        <v>2026</v>
      </c>
      <c r="CA52" s="69">
        <f>MONTH(CF39+1)</f>
        <v>6</v>
      </c>
      <c r="CB52" s="71">
        <f>DAY(CF41)+1</f>
        <v>29</v>
      </c>
      <c r="CC52" s="70">
        <f>DATE(BZ52,CA52,CB52)</f>
        <v>46202</v>
      </c>
      <c r="CD52" s="68"/>
      <c r="CE52" s="68"/>
      <c r="CG52" s="68"/>
      <c r="CH52" s="68"/>
      <c r="CI52" s="68"/>
      <c r="CJ52" s="68"/>
      <c r="CK52" s="68"/>
      <c r="CL52" s="69">
        <f>YEAR(CR39+1)</f>
        <v>2026</v>
      </c>
      <c r="CM52" s="69">
        <f>MONTH(CR39+1)</f>
        <v>8</v>
      </c>
      <c r="CN52" s="71" t="e">
        <f>DAY(CR41)+1</f>
        <v>#VALUE!</v>
      </c>
      <c r="CO52" s="70" t="e">
        <f>DATE(CL52,CM52,CN52)</f>
        <v>#VALUE!</v>
      </c>
      <c r="CP52" s="68"/>
      <c r="CQ52" s="68"/>
      <c r="CS52" s="68"/>
      <c r="CT52" s="68"/>
      <c r="CU52" s="68"/>
    </row>
    <row r="53" spans="2:99" s="73" customFormat="1" ht="13.5" hidden="1" customHeight="1" outlineLevel="1">
      <c r="B53" s="72"/>
      <c r="C53" s="73">
        <f>I39+1</f>
        <v>45866</v>
      </c>
      <c r="D53" s="73">
        <f t="shared" ref="D53:I53" si="150">C53+1</f>
        <v>45867</v>
      </c>
      <c r="E53" s="73">
        <f t="shared" si="150"/>
        <v>45868</v>
      </c>
      <c r="F53" s="73">
        <f t="shared" si="150"/>
        <v>45869</v>
      </c>
      <c r="G53" s="73">
        <f t="shared" si="150"/>
        <v>45870</v>
      </c>
      <c r="H53" s="73">
        <f t="shared" si="150"/>
        <v>45871</v>
      </c>
      <c r="I53" s="73">
        <f t="shared" si="150"/>
        <v>45872</v>
      </c>
      <c r="J53" s="72"/>
      <c r="K53" s="72"/>
      <c r="L53" s="72"/>
      <c r="M53" s="72"/>
      <c r="N53" s="72"/>
      <c r="O53" s="73">
        <f>U39+1</f>
        <v>45922</v>
      </c>
      <c r="P53" s="73">
        <f t="shared" ref="P53:U53" si="151">O53+1</f>
        <v>45923</v>
      </c>
      <c r="Q53" s="73">
        <f t="shared" si="151"/>
        <v>45924</v>
      </c>
      <c r="R53" s="73">
        <f t="shared" si="151"/>
        <v>45925</v>
      </c>
      <c r="S53" s="73">
        <f t="shared" si="151"/>
        <v>45926</v>
      </c>
      <c r="T53" s="73">
        <f t="shared" si="151"/>
        <v>45927</v>
      </c>
      <c r="U53" s="73">
        <f t="shared" si="151"/>
        <v>45928</v>
      </c>
      <c r="V53" s="72"/>
      <c r="W53" s="72"/>
      <c r="X53" s="72"/>
      <c r="AA53" s="72"/>
      <c r="AB53" s="73">
        <f>AH39+1</f>
        <v>45978</v>
      </c>
      <c r="AC53" s="73">
        <f t="shared" ref="AC53:AH53" si="152">AB53+1</f>
        <v>45979</v>
      </c>
      <c r="AD53" s="73">
        <f t="shared" si="152"/>
        <v>45980</v>
      </c>
      <c r="AE53" s="73">
        <f t="shared" si="152"/>
        <v>45981</v>
      </c>
      <c r="AF53" s="73">
        <f t="shared" si="152"/>
        <v>45982</v>
      </c>
      <c r="AG53" s="73">
        <f t="shared" si="152"/>
        <v>45983</v>
      </c>
      <c r="AH53" s="73">
        <f t="shared" si="152"/>
        <v>45984</v>
      </c>
      <c r="AI53" s="72"/>
      <c r="AJ53" s="72"/>
      <c r="AK53" s="72"/>
      <c r="AL53" s="72"/>
      <c r="AM53" s="72"/>
      <c r="AN53" s="73">
        <f>AT39+1</f>
        <v>46034</v>
      </c>
      <c r="AO53" s="73">
        <f t="shared" ref="AO53:AT53" si="153">AN53+1</f>
        <v>46035</v>
      </c>
      <c r="AP53" s="73">
        <f t="shared" si="153"/>
        <v>46036</v>
      </c>
      <c r="AQ53" s="73">
        <f t="shared" si="153"/>
        <v>46037</v>
      </c>
      <c r="AR53" s="73">
        <f t="shared" si="153"/>
        <v>46038</v>
      </c>
      <c r="AS53" s="73">
        <f t="shared" si="153"/>
        <v>46039</v>
      </c>
      <c r="AT53" s="73">
        <f t="shared" si="153"/>
        <v>46040</v>
      </c>
      <c r="AU53" s="72"/>
      <c r="AV53" s="72"/>
      <c r="AW53" s="72"/>
      <c r="AZ53" s="72"/>
      <c r="BA53" s="73">
        <f>BG39+1</f>
        <v>46090</v>
      </c>
      <c r="BB53" s="73">
        <f t="shared" ref="BB53:BG53" si="154">BA53+1</f>
        <v>46091</v>
      </c>
      <c r="BC53" s="73">
        <f t="shared" si="154"/>
        <v>46092</v>
      </c>
      <c r="BD53" s="73">
        <f t="shared" si="154"/>
        <v>46093</v>
      </c>
      <c r="BE53" s="73">
        <f t="shared" si="154"/>
        <v>46094</v>
      </c>
      <c r="BF53" s="73">
        <f t="shared" si="154"/>
        <v>46095</v>
      </c>
      <c r="BG53" s="73">
        <f t="shared" si="154"/>
        <v>46096</v>
      </c>
      <c r="BH53" s="72"/>
      <c r="BI53" s="72"/>
      <c r="BJ53" s="72"/>
      <c r="BK53" s="72"/>
      <c r="BL53" s="72"/>
      <c r="BM53" s="73">
        <f>BS39+1</f>
        <v>46146</v>
      </c>
      <c r="BN53" s="73">
        <f t="shared" ref="BN53:BS53" si="155">BM53+1</f>
        <v>46147</v>
      </c>
      <c r="BO53" s="73">
        <f t="shared" si="155"/>
        <v>46148</v>
      </c>
      <c r="BP53" s="73">
        <f t="shared" si="155"/>
        <v>46149</v>
      </c>
      <c r="BQ53" s="73">
        <f t="shared" si="155"/>
        <v>46150</v>
      </c>
      <c r="BR53" s="73">
        <f t="shared" si="155"/>
        <v>46151</v>
      </c>
      <c r="BS53" s="73">
        <f t="shared" si="155"/>
        <v>46152</v>
      </c>
      <c r="BT53" s="72"/>
      <c r="BU53" s="72"/>
      <c r="BV53" s="72"/>
      <c r="BY53" s="72"/>
      <c r="BZ53" s="73">
        <f>CF39+1</f>
        <v>46202</v>
      </c>
      <c r="CA53" s="73">
        <f t="shared" ref="CA53" si="156">BZ53+1</f>
        <v>46203</v>
      </c>
      <c r="CB53" s="73">
        <f t="shared" ref="CB53" si="157">CA53+1</f>
        <v>46204</v>
      </c>
      <c r="CC53" s="73">
        <f t="shared" ref="CC53" si="158">CB53+1</f>
        <v>46205</v>
      </c>
      <c r="CD53" s="73">
        <f t="shared" ref="CD53" si="159">CC53+1</f>
        <v>46206</v>
      </c>
      <c r="CE53" s="73">
        <f t="shared" ref="CE53" si="160">CD53+1</f>
        <v>46207</v>
      </c>
      <c r="CF53" s="73">
        <f t="shared" ref="CF53" si="161">CE53+1</f>
        <v>46208</v>
      </c>
      <c r="CG53" s="72"/>
      <c r="CH53" s="72"/>
      <c r="CI53" s="72"/>
      <c r="CJ53" s="72"/>
      <c r="CK53" s="72"/>
      <c r="CL53" s="73">
        <f>CR39+1</f>
        <v>46258</v>
      </c>
      <c r="CM53" s="73">
        <f t="shared" ref="CM53" si="162">CL53+1</f>
        <v>46259</v>
      </c>
      <c r="CN53" s="73">
        <f t="shared" ref="CN53" si="163">CM53+1</f>
        <v>46260</v>
      </c>
      <c r="CO53" s="73">
        <f t="shared" ref="CO53" si="164">CN53+1</f>
        <v>46261</v>
      </c>
      <c r="CP53" s="73">
        <f t="shared" ref="CP53" si="165">CO53+1</f>
        <v>46262</v>
      </c>
      <c r="CQ53" s="73">
        <f t="shared" ref="CQ53" si="166">CP53+1</f>
        <v>46263</v>
      </c>
      <c r="CR53" s="73">
        <f t="shared" ref="CR53" si="167">CQ53+1</f>
        <v>46264</v>
      </c>
      <c r="CS53" s="72"/>
      <c r="CT53" s="72"/>
      <c r="CU53" s="72"/>
    </row>
    <row r="54" spans="2:99" ht="13.5" customHeight="1" collapsed="1">
      <c r="B54" s="63" t="s">
        <v>8</v>
      </c>
      <c r="C54" s="96">
        <f>DATE($C52,$D52,1)</f>
        <v>45839</v>
      </c>
      <c r="D54" s="97"/>
      <c r="E54" s="97"/>
      <c r="F54" s="97"/>
      <c r="G54" s="97"/>
      <c r="H54" s="97"/>
      <c r="I54" s="97"/>
      <c r="J54" s="97"/>
      <c r="K54" s="98"/>
      <c r="L54" s="79"/>
      <c r="M54" s="9"/>
      <c r="N54" s="63" t="s">
        <v>8</v>
      </c>
      <c r="O54" s="96">
        <f>DATE($O52,$P52,1)</f>
        <v>45901</v>
      </c>
      <c r="P54" s="97"/>
      <c r="Q54" s="97"/>
      <c r="R54" s="97"/>
      <c r="S54" s="97"/>
      <c r="T54" s="97"/>
      <c r="U54" s="97"/>
      <c r="V54" s="97"/>
      <c r="W54" s="98"/>
      <c r="X54" s="79"/>
      <c r="AA54" s="63" t="s">
        <v>8</v>
      </c>
      <c r="AB54" s="96">
        <f>DATE($AB52,$AC52,1)</f>
        <v>45962</v>
      </c>
      <c r="AC54" s="97"/>
      <c r="AD54" s="97"/>
      <c r="AE54" s="97"/>
      <c r="AF54" s="97"/>
      <c r="AG54" s="97"/>
      <c r="AH54" s="97"/>
      <c r="AI54" s="97"/>
      <c r="AJ54" s="98"/>
      <c r="AK54" s="79"/>
      <c r="AL54" s="9"/>
      <c r="AM54" s="63" t="s">
        <v>8</v>
      </c>
      <c r="AN54" s="96">
        <f>DATE($AN52,$AO52,1)</f>
        <v>46023</v>
      </c>
      <c r="AO54" s="97"/>
      <c r="AP54" s="97"/>
      <c r="AQ54" s="97"/>
      <c r="AR54" s="97"/>
      <c r="AS54" s="97"/>
      <c r="AT54" s="97"/>
      <c r="AU54" s="97"/>
      <c r="AV54" s="98"/>
      <c r="AW54" s="79"/>
      <c r="AZ54" s="63" t="s">
        <v>8</v>
      </c>
      <c r="BA54" s="96">
        <f>DATE(BA52,BB52,1)</f>
        <v>46082</v>
      </c>
      <c r="BB54" s="97"/>
      <c r="BC54" s="97"/>
      <c r="BD54" s="97"/>
      <c r="BE54" s="97"/>
      <c r="BF54" s="97"/>
      <c r="BG54" s="97"/>
      <c r="BH54" s="97"/>
      <c r="BI54" s="98"/>
      <c r="BJ54" s="79"/>
      <c r="BK54" s="9"/>
      <c r="BL54" s="63" t="s">
        <v>8</v>
      </c>
      <c r="BM54" s="96">
        <f>DATE(BM52,BN52,1)</f>
        <v>46143</v>
      </c>
      <c r="BN54" s="97"/>
      <c r="BO54" s="97"/>
      <c r="BP54" s="97"/>
      <c r="BQ54" s="97"/>
      <c r="BR54" s="97"/>
      <c r="BS54" s="97"/>
      <c r="BT54" s="97"/>
      <c r="BU54" s="98"/>
      <c r="BV54" s="79"/>
      <c r="BY54" s="63" t="s">
        <v>8</v>
      </c>
      <c r="BZ54" s="96">
        <f>DATE(BZ52,CA52,1)</f>
        <v>46174</v>
      </c>
      <c r="CA54" s="97"/>
      <c r="CB54" s="97"/>
      <c r="CC54" s="97"/>
      <c r="CD54" s="97"/>
      <c r="CE54" s="97"/>
      <c r="CF54" s="97"/>
      <c r="CG54" s="97"/>
      <c r="CH54" s="98"/>
      <c r="CI54" s="79"/>
      <c r="CJ54" s="9"/>
      <c r="CK54" s="63" t="s">
        <v>8</v>
      </c>
      <c r="CL54" s="96">
        <f>DATE(CL52,CM52,1)</f>
        <v>46235</v>
      </c>
      <c r="CM54" s="97"/>
      <c r="CN54" s="97"/>
      <c r="CO54" s="97"/>
      <c r="CP54" s="97"/>
      <c r="CQ54" s="97"/>
      <c r="CR54" s="97"/>
      <c r="CS54" s="97"/>
      <c r="CT54" s="98"/>
      <c r="CU54" s="79"/>
    </row>
    <row r="55" spans="2:99">
      <c r="B55" s="32" t="s">
        <v>9</v>
      </c>
      <c r="C55" s="28">
        <f>IF(I39&lt;$G$8,I41+1,"")</f>
        <v>28</v>
      </c>
      <c r="D55" s="29">
        <f t="shared" ref="D55:I55" si="168">IF(C53&lt;$G$8,C55+1,"")</f>
        <v>29</v>
      </c>
      <c r="E55" s="29">
        <f t="shared" si="168"/>
        <v>30</v>
      </c>
      <c r="F55" s="29">
        <f t="shared" si="168"/>
        <v>31</v>
      </c>
      <c r="G55" s="29">
        <f t="shared" si="168"/>
        <v>32</v>
      </c>
      <c r="H55" s="29">
        <f t="shared" si="168"/>
        <v>33</v>
      </c>
      <c r="I55" s="29">
        <f t="shared" si="168"/>
        <v>34</v>
      </c>
      <c r="J55" s="30" t="s">
        <v>10</v>
      </c>
      <c r="K55" s="31">
        <f>+COUNTIFS(C56:I56,"土",C60:I60,"")+COUNTIFS(C56:I56,"日",C60:I60,"")+COUNTIFS(祝日,C53)+COUNTIFS(祝日,D53)+COUNTIFS(祝日,E53)+COUNTIFS(祝日,F53)+COUNTIFS(祝日,G53)</f>
        <v>2</v>
      </c>
      <c r="M55" s="9"/>
      <c r="N55" s="32" t="s">
        <v>9</v>
      </c>
      <c r="O55" s="28">
        <f>IF(U39&lt;$G$8,U41+1,"")</f>
        <v>45922</v>
      </c>
      <c r="P55" s="29">
        <f t="shared" ref="P55:U55" si="169">IF(O53&lt;$G$8,O55+1,"")</f>
        <v>45923</v>
      </c>
      <c r="Q55" s="29">
        <f t="shared" si="169"/>
        <v>45924</v>
      </c>
      <c r="R55" s="29">
        <f t="shared" si="169"/>
        <v>45925</v>
      </c>
      <c r="S55" s="29">
        <f t="shared" si="169"/>
        <v>45926</v>
      </c>
      <c r="T55" s="29">
        <f t="shared" si="169"/>
        <v>45927</v>
      </c>
      <c r="U55" s="29">
        <f t="shared" si="169"/>
        <v>45928</v>
      </c>
      <c r="V55" s="30" t="s">
        <v>10</v>
      </c>
      <c r="W55" s="31">
        <f>+COUNTIFS(O56:U56,"土",O60:U60,"")+COUNTIFS(O56:U56,"日",O60:U60,"")+COUNTIFS(祝日,O53)+COUNTIFS(祝日,P53)+COUNTIFS(祝日,Q53)+COUNTIFS(祝日,R53)+COUNTIFS(祝日,S53)</f>
        <v>3</v>
      </c>
      <c r="AA55" s="32" t="s">
        <v>9</v>
      </c>
      <c r="AB55" s="28">
        <f>IF(AH39&lt;$G$8,AH41+1,"")</f>
        <v>45978</v>
      </c>
      <c r="AC55" s="29">
        <f t="shared" ref="AC55:AH55" si="170">IF(AB53&lt;$G$8,AB55+1,"")</f>
        <v>45979</v>
      </c>
      <c r="AD55" s="29">
        <f t="shared" si="170"/>
        <v>45980</v>
      </c>
      <c r="AE55" s="29">
        <f t="shared" si="170"/>
        <v>45981</v>
      </c>
      <c r="AF55" s="29">
        <f t="shared" si="170"/>
        <v>45982</v>
      </c>
      <c r="AG55" s="29">
        <f t="shared" si="170"/>
        <v>45983</v>
      </c>
      <c r="AH55" s="29">
        <f t="shared" si="170"/>
        <v>45984</v>
      </c>
      <c r="AI55" s="30" t="s">
        <v>10</v>
      </c>
      <c r="AJ55" s="31">
        <f>+COUNTIFS(AB56:AH56,"土",AB60:AH60,"")+COUNTIFS(AB56:AH56,"日",AB60:AH60,"")+COUNTIFS(祝日,AB53)+COUNTIFS(祝日,AC53)+COUNTIFS(祝日,AD53)+COUNTIFS(祝日,AE53)+COUNTIFS(祝日,AF53)</f>
        <v>2</v>
      </c>
      <c r="AL55" s="9"/>
      <c r="AM55" s="32" t="s">
        <v>9</v>
      </c>
      <c r="AN55" s="28">
        <f>IF(AT39&lt;$G$8,AT41+1,"")</f>
        <v>46034</v>
      </c>
      <c r="AO55" s="29">
        <f t="shared" ref="AO55:AT55" si="171">IF(AN53&lt;$G$8,AN55+1,"")</f>
        <v>46035</v>
      </c>
      <c r="AP55" s="29">
        <f t="shared" si="171"/>
        <v>46036</v>
      </c>
      <c r="AQ55" s="29">
        <f t="shared" si="171"/>
        <v>46037</v>
      </c>
      <c r="AR55" s="29">
        <f t="shared" si="171"/>
        <v>46038</v>
      </c>
      <c r="AS55" s="29">
        <f t="shared" si="171"/>
        <v>46039</v>
      </c>
      <c r="AT55" s="29">
        <f t="shared" si="171"/>
        <v>46040</v>
      </c>
      <c r="AU55" s="30" t="s">
        <v>10</v>
      </c>
      <c r="AV55" s="31">
        <f>+COUNTIFS(AN56:AT56,"土",AN60:AT60,"")+COUNTIFS(AN56:AT56,"日",AN60:AT60,"")+COUNTIFS(祝日,AN53)+COUNTIFS(祝日,AO53)+COUNTIFS(祝日,AP53)+COUNTIFS(祝日,AQ53)+COUNTIFS(祝日,AR53)</f>
        <v>3</v>
      </c>
      <c r="AZ55" s="32" t="s">
        <v>9</v>
      </c>
      <c r="BA55" s="28">
        <f>IF(BG39&lt;$G$8,BG41+1,"")</f>
        <v>46090</v>
      </c>
      <c r="BB55" s="29">
        <f t="shared" ref="BB55:BG55" si="172">IF(BA53&lt;$G$8,BA55+1,"")</f>
        <v>46091</v>
      </c>
      <c r="BC55" s="29">
        <f t="shared" si="172"/>
        <v>46092</v>
      </c>
      <c r="BD55" s="29">
        <f t="shared" si="172"/>
        <v>46093</v>
      </c>
      <c r="BE55" s="29">
        <f t="shared" si="172"/>
        <v>46094</v>
      </c>
      <c r="BF55" s="29">
        <f t="shared" si="172"/>
        <v>46095</v>
      </c>
      <c r="BG55" s="29">
        <f t="shared" si="172"/>
        <v>46096</v>
      </c>
      <c r="BH55" s="30" t="s">
        <v>10</v>
      </c>
      <c r="BI55" s="31">
        <f>+COUNTIFS(BA56:BG56,"土",BA60:BG60,"")+COUNTIFS(BA56:BG56,"日",BA60:BG60,"")+COUNTIFS(祝日,BA53)+COUNTIFS(祝日,BB53)+COUNTIFS(祝日,BC53)+COUNTIFS(祝日,BD53)+COUNTIFS(祝日,BE53)</f>
        <v>2</v>
      </c>
      <c r="BK55" s="9"/>
      <c r="BL55" s="32" t="s">
        <v>9</v>
      </c>
      <c r="BM55" s="28">
        <f>IF(BS39&lt;$G$8,BS41+1,"")</f>
        <v>46146</v>
      </c>
      <c r="BN55" s="29">
        <f t="shared" ref="BN55:BS55" si="173">IF(BM53&lt;$G$8,BM55+1,"")</f>
        <v>46147</v>
      </c>
      <c r="BO55" s="29">
        <f t="shared" si="173"/>
        <v>46148</v>
      </c>
      <c r="BP55" s="29">
        <f t="shared" si="173"/>
        <v>46149</v>
      </c>
      <c r="BQ55" s="29">
        <f t="shared" si="173"/>
        <v>46150</v>
      </c>
      <c r="BR55" s="29">
        <f t="shared" si="173"/>
        <v>46151</v>
      </c>
      <c r="BS55" s="29">
        <f t="shared" si="173"/>
        <v>46152</v>
      </c>
      <c r="BT55" s="30" t="s">
        <v>10</v>
      </c>
      <c r="BU55" s="31">
        <f>+COUNTIFS(BM56:BS56,"土",BM60:BS60,"")+COUNTIFS(BM56:BS56,"日",BM60:BS60,"")+COUNTIFS(祝日,BM53)+COUNTIFS(祝日,BN53)+COUNTIFS(祝日,BO53)+COUNTIFS(祝日,BP53)+COUNTIFS(祝日,BQ53)</f>
        <v>5</v>
      </c>
      <c r="BY55" s="32" t="s">
        <v>9</v>
      </c>
      <c r="BZ55" s="28">
        <f>IF(CF39&lt;$G$8,CF41+1,"")</f>
        <v>46202</v>
      </c>
      <c r="CA55" s="29">
        <f t="shared" ref="CA55" si="174">IF(BZ53&lt;$G$8,BZ55+1,"")</f>
        <v>46203</v>
      </c>
      <c r="CB55" s="29">
        <f t="shared" ref="CB55" si="175">IF(CA53&lt;$G$8,CA55+1,"")</f>
        <v>46204</v>
      </c>
      <c r="CC55" s="29">
        <f t="shared" ref="CC55" si="176">IF(CB53&lt;$G$8,CB55+1,"")</f>
        <v>46205</v>
      </c>
      <c r="CD55" s="29">
        <f t="shared" ref="CD55" si="177">IF(CC53&lt;$G$8,CC55+1,"")</f>
        <v>46206</v>
      </c>
      <c r="CE55" s="29">
        <f t="shared" ref="CE55" si="178">IF(CD53&lt;$G$8,CD55+1,"")</f>
        <v>46207</v>
      </c>
      <c r="CF55" s="29">
        <f t="shared" ref="CF55" si="179">IF(CE53&lt;$G$8,CE55+1,"")</f>
        <v>46208</v>
      </c>
      <c r="CG55" s="30" t="s">
        <v>10</v>
      </c>
      <c r="CH55" s="31">
        <f>+COUNTIFS(BZ56:CF56,"土",BZ60:CF60,"")+COUNTIFS(BZ56:CF56,"日",BZ60:CF60,"")+COUNTIFS(祝日,BZ53)+COUNTIFS(祝日,CA53)+COUNTIFS(祝日,CB53)+COUNTIFS(祝日,CC53)+COUNTIFS(祝日,CD53)</f>
        <v>2</v>
      </c>
      <c r="CJ55" s="9"/>
      <c r="CK55" s="32" t="s">
        <v>9</v>
      </c>
      <c r="CL55" s="28" t="str">
        <f>IF(CR39&lt;$G$8,CR41+1,"")</f>
        <v/>
      </c>
      <c r="CM55" s="29" t="str">
        <f t="shared" ref="CM55" si="180">IF(CL53&lt;$G$8,CL55+1,"")</f>
        <v/>
      </c>
      <c r="CN55" s="29" t="str">
        <f t="shared" ref="CN55" si="181">IF(CM53&lt;$G$8,CM55+1,"")</f>
        <v/>
      </c>
      <c r="CO55" s="29" t="str">
        <f t="shared" ref="CO55" si="182">IF(CN53&lt;$G$8,CN55+1,"")</f>
        <v/>
      </c>
      <c r="CP55" s="29" t="str">
        <f t="shared" ref="CP55" si="183">IF(CO53&lt;$G$8,CO55+1,"")</f>
        <v/>
      </c>
      <c r="CQ55" s="29" t="str">
        <f t="shared" ref="CQ55" si="184">IF(CP53&lt;$G$8,CP55+1,"")</f>
        <v/>
      </c>
      <c r="CR55" s="29" t="str">
        <f t="shared" ref="CR55" si="185">IF(CQ53&lt;$G$8,CQ55+1,"")</f>
        <v/>
      </c>
      <c r="CS55" s="30" t="s">
        <v>10</v>
      </c>
      <c r="CT55" s="31">
        <f>+COUNTIFS(CL56:CR56,"土",CL60:CR60,"")+COUNTIFS(CL56:CR56,"日",CL60:CR60,"")+COUNTIFS(祝日,CL53)+COUNTIFS(祝日,CM53)+COUNTIFS(祝日,CN53)+COUNTIFS(祝日,CO53)+COUNTIFS(祝日,CP53)</f>
        <v>0</v>
      </c>
    </row>
    <row r="56" spans="2:99">
      <c r="B56" s="32" t="s">
        <v>11</v>
      </c>
      <c r="C56" s="33" t="str">
        <f>IF(C55="","","月")</f>
        <v>月</v>
      </c>
      <c r="D56" s="33" t="str">
        <f>IF(D55="","","火")</f>
        <v>火</v>
      </c>
      <c r="E56" s="33" t="str">
        <f>IF(E55="","","水")</f>
        <v>水</v>
      </c>
      <c r="F56" s="33" t="str">
        <f>IF(F55="","","木")</f>
        <v>木</v>
      </c>
      <c r="G56" s="33" t="str">
        <f>IF(G55="","","金")</f>
        <v>金</v>
      </c>
      <c r="H56" s="33" t="str">
        <f>IF(H55="","","土")</f>
        <v>土</v>
      </c>
      <c r="I56" s="33" t="str">
        <f>IF(I55="","","日")</f>
        <v>日</v>
      </c>
      <c r="J56" s="30" t="s">
        <v>12</v>
      </c>
      <c r="K56" s="31">
        <f>+COUNTIF(C60:I60,"夏休")+COUNTIF(C60:I60,"冬休")+COUNTIF(C60:I60,"中止")</f>
        <v>0</v>
      </c>
      <c r="L56" s="7">
        <f>+COUNTIF(H60:I60,"夏休")+COUNTIF(H60:I60,"冬休")+COUNTIF(H60:I60,"中止")</f>
        <v>0</v>
      </c>
      <c r="M56" s="9"/>
      <c r="N56" s="32" t="s">
        <v>11</v>
      </c>
      <c r="O56" s="33" t="str">
        <f>IF(O55="","","月")</f>
        <v>月</v>
      </c>
      <c r="P56" s="33" t="str">
        <f>IF(P55="","","火")</f>
        <v>火</v>
      </c>
      <c r="Q56" s="33" t="str">
        <f>IF(Q55="","","水")</f>
        <v>水</v>
      </c>
      <c r="R56" s="33" t="str">
        <f>IF(R55="","","木")</f>
        <v>木</v>
      </c>
      <c r="S56" s="33" t="str">
        <f>IF(S55="","","金")</f>
        <v>金</v>
      </c>
      <c r="T56" s="33" t="str">
        <f>IF(T55="","","土")</f>
        <v>土</v>
      </c>
      <c r="U56" s="33" t="str">
        <f>IF(U55="","","日")</f>
        <v>日</v>
      </c>
      <c r="V56" s="30" t="s">
        <v>12</v>
      </c>
      <c r="W56" s="31">
        <f>+COUNTIF(O60:U60,"夏休")+COUNTIF(O60:U60,"冬休")+COUNTIF(O60:U60,"中止")</f>
        <v>0</v>
      </c>
      <c r="X56" s="7">
        <f>+COUNTIF(T60:U60,"夏休")+COUNTIF(T60:U60,"冬休")+COUNTIF(T60:U60,"中止")</f>
        <v>0</v>
      </c>
      <c r="AA56" s="32" t="s">
        <v>11</v>
      </c>
      <c r="AB56" s="33" t="str">
        <f>IF(AB55="","","月")</f>
        <v>月</v>
      </c>
      <c r="AC56" s="33" t="str">
        <f>IF(AC55="","","火")</f>
        <v>火</v>
      </c>
      <c r="AD56" s="33" t="str">
        <f>IF(AD55="","","水")</f>
        <v>水</v>
      </c>
      <c r="AE56" s="33" t="str">
        <f>IF(AE55="","","木")</f>
        <v>木</v>
      </c>
      <c r="AF56" s="33" t="str">
        <f>IF(AF55="","","金")</f>
        <v>金</v>
      </c>
      <c r="AG56" s="33" t="str">
        <f>IF(AG55="","","土")</f>
        <v>土</v>
      </c>
      <c r="AH56" s="33" t="str">
        <f>IF(AH55="","","日")</f>
        <v>日</v>
      </c>
      <c r="AI56" s="30" t="s">
        <v>12</v>
      </c>
      <c r="AJ56" s="31">
        <f>+COUNTIF(AB60:AH60,"夏休")+COUNTIF(AB60:AH60,"冬休")+COUNTIF(AB60:AH60,"中止")</f>
        <v>0</v>
      </c>
      <c r="AK56" s="7">
        <f>+COUNTIF(AG60:AH60,"夏休")+COUNTIF(AG60:AH60,"冬休")+COUNTIF(AG60:AH60,"中止")</f>
        <v>0</v>
      </c>
      <c r="AL56" s="9"/>
      <c r="AM56" s="32" t="s">
        <v>11</v>
      </c>
      <c r="AN56" s="33" t="str">
        <f>IF(AN55="","","月")</f>
        <v>月</v>
      </c>
      <c r="AO56" s="33" t="str">
        <f>IF(AO55="","","火")</f>
        <v>火</v>
      </c>
      <c r="AP56" s="33" t="str">
        <f>IF(AP55="","","水")</f>
        <v>水</v>
      </c>
      <c r="AQ56" s="33" t="str">
        <f>IF(AQ55="","","木")</f>
        <v>木</v>
      </c>
      <c r="AR56" s="33" t="str">
        <f>IF(AR55="","","金")</f>
        <v>金</v>
      </c>
      <c r="AS56" s="33" t="str">
        <f>IF(AS55="","","土")</f>
        <v>土</v>
      </c>
      <c r="AT56" s="33" t="str">
        <f>IF(AT55="","","日")</f>
        <v>日</v>
      </c>
      <c r="AU56" s="30" t="s">
        <v>12</v>
      </c>
      <c r="AV56" s="31">
        <f>+COUNTIF(AN60:AT60,"夏休")+COUNTIF(AN60:AT60,"冬休")+COUNTIF(AN60:AT60,"中止")</f>
        <v>0</v>
      </c>
      <c r="AW56" s="7">
        <f>+COUNTIF(AS60:AT60,"夏休")+COUNTIF(AS60:AT60,"冬休")+COUNTIF(AS60:AT60,"中止")</f>
        <v>0</v>
      </c>
      <c r="AZ56" s="32" t="s">
        <v>11</v>
      </c>
      <c r="BA56" s="33" t="str">
        <f>IF(BA55="","","月")</f>
        <v>月</v>
      </c>
      <c r="BB56" s="33" t="str">
        <f>IF(BB55="","","火")</f>
        <v>火</v>
      </c>
      <c r="BC56" s="33" t="str">
        <f>IF(BC55="","","水")</f>
        <v>水</v>
      </c>
      <c r="BD56" s="33" t="str">
        <f>IF(BD55="","","木")</f>
        <v>木</v>
      </c>
      <c r="BE56" s="33" t="str">
        <f>IF(BE55="","","金")</f>
        <v>金</v>
      </c>
      <c r="BF56" s="33" t="str">
        <f>IF(BF55="","","土")</f>
        <v>土</v>
      </c>
      <c r="BG56" s="33" t="str">
        <f>IF(BG55="","","日")</f>
        <v>日</v>
      </c>
      <c r="BH56" s="30" t="s">
        <v>12</v>
      </c>
      <c r="BI56" s="31">
        <f>+COUNTIF(BA60:BG60,"夏休")+COUNTIF(BA60:BG60,"冬休")+COUNTIF(BA60:BG60,"中止")</f>
        <v>0</v>
      </c>
      <c r="BJ56" s="7">
        <f>+COUNTIF(BF60:BG60,"夏休")+COUNTIF(BF60:BG60,"冬休")+COUNTIF(BF60:BG60,"中止")</f>
        <v>0</v>
      </c>
      <c r="BK56" s="9"/>
      <c r="BL56" s="32" t="s">
        <v>11</v>
      </c>
      <c r="BM56" s="33" t="str">
        <f>IF(BM55="","","月")</f>
        <v>月</v>
      </c>
      <c r="BN56" s="33" t="str">
        <f>IF(BN55="","","火")</f>
        <v>火</v>
      </c>
      <c r="BO56" s="33" t="str">
        <f>IF(BO55="","","水")</f>
        <v>水</v>
      </c>
      <c r="BP56" s="33" t="str">
        <f>IF(BP55="","","木")</f>
        <v>木</v>
      </c>
      <c r="BQ56" s="33" t="str">
        <f>IF(BQ55="","","金")</f>
        <v>金</v>
      </c>
      <c r="BR56" s="33" t="str">
        <f>IF(BR55="","","土")</f>
        <v>土</v>
      </c>
      <c r="BS56" s="33" t="str">
        <f>IF(BS55="","","日")</f>
        <v>日</v>
      </c>
      <c r="BT56" s="30" t="s">
        <v>12</v>
      </c>
      <c r="BU56" s="31">
        <f>+COUNTIF(BM60:BS60,"夏休")+COUNTIF(BM60:BS60,"冬休")+COUNTIF(BM60:BS60,"中止")</f>
        <v>0</v>
      </c>
      <c r="BV56" s="7">
        <f>+COUNTIF(BR60:BS60,"夏休")+COUNTIF(BR60:BS60,"冬休")+COUNTIF(BR60:BS60,"中止")</f>
        <v>0</v>
      </c>
      <c r="BY56" s="32" t="s">
        <v>11</v>
      </c>
      <c r="BZ56" s="33" t="str">
        <f>IF(BZ55="","","月")</f>
        <v>月</v>
      </c>
      <c r="CA56" s="33" t="str">
        <f>IF(CA55="","","火")</f>
        <v>火</v>
      </c>
      <c r="CB56" s="33" t="str">
        <f>IF(CB55="","","水")</f>
        <v>水</v>
      </c>
      <c r="CC56" s="33" t="str">
        <f>IF(CC55="","","木")</f>
        <v>木</v>
      </c>
      <c r="CD56" s="33" t="str">
        <f>IF(CD55="","","金")</f>
        <v>金</v>
      </c>
      <c r="CE56" s="33" t="str">
        <f>IF(CE55="","","土")</f>
        <v>土</v>
      </c>
      <c r="CF56" s="33" t="str">
        <f>IF(CF55="","","日")</f>
        <v>日</v>
      </c>
      <c r="CG56" s="30" t="s">
        <v>12</v>
      </c>
      <c r="CH56" s="31">
        <f>+COUNTIF(BZ60:CF60,"夏休")+COUNTIF(BZ60:CF60,"冬休")+COUNTIF(BZ60:CF60,"中止")</f>
        <v>0</v>
      </c>
      <c r="CI56" s="7">
        <f>+COUNTIF(CE60:CF60,"夏休")+COUNTIF(CE60:CF60,"冬休")+COUNTIF(CE60:CF60,"中止")</f>
        <v>0</v>
      </c>
      <c r="CJ56" s="9"/>
      <c r="CK56" s="32" t="s">
        <v>11</v>
      </c>
      <c r="CL56" s="33" t="str">
        <f>IF(CL55="","","月")</f>
        <v/>
      </c>
      <c r="CM56" s="33" t="str">
        <f>IF(CM55="","","火")</f>
        <v/>
      </c>
      <c r="CN56" s="33" t="str">
        <f>IF(CN55="","","水")</f>
        <v/>
      </c>
      <c r="CO56" s="33" t="str">
        <f>IF(CO55="","","木")</f>
        <v/>
      </c>
      <c r="CP56" s="33" t="str">
        <f>IF(CP55="","","金")</f>
        <v/>
      </c>
      <c r="CQ56" s="33" t="str">
        <f>IF(CQ55="","","土")</f>
        <v/>
      </c>
      <c r="CR56" s="33" t="str">
        <f>IF(CR55="","","日")</f>
        <v/>
      </c>
      <c r="CS56" s="30" t="s">
        <v>12</v>
      </c>
      <c r="CT56" s="31">
        <f>+COUNTIF(CL60:CR60,"夏休")+COUNTIF(CL60:CR60,"冬休")+COUNTIF(CL60:CR60,"中止")</f>
        <v>0</v>
      </c>
      <c r="CU56" s="7">
        <f>+COUNTIF(CQ60:CR60,"夏休")+COUNTIF(CQ60:CR60,"冬休")+COUNTIF(CQ60:CR60,"中止")</f>
        <v>0</v>
      </c>
    </row>
    <row r="57" spans="2:99" ht="13.5" customHeight="1">
      <c r="B57" s="102" t="s">
        <v>13</v>
      </c>
      <c r="C57" s="105"/>
      <c r="D57" s="99"/>
      <c r="E57" s="99"/>
      <c r="F57" s="99"/>
      <c r="G57" s="99"/>
      <c r="H57" s="99"/>
      <c r="I57" s="99"/>
      <c r="J57" s="34" t="s">
        <v>14</v>
      </c>
      <c r="K57" s="74">
        <f>COUNT(C55:I55)-K56</f>
        <v>7</v>
      </c>
      <c r="L57" s="80"/>
      <c r="M57" s="9"/>
      <c r="N57" s="102" t="s">
        <v>13</v>
      </c>
      <c r="O57" s="105"/>
      <c r="P57" s="99"/>
      <c r="Q57" s="99"/>
      <c r="R57" s="99"/>
      <c r="S57" s="99"/>
      <c r="T57" s="99"/>
      <c r="U57" s="99"/>
      <c r="V57" s="34" t="s">
        <v>14</v>
      </c>
      <c r="W57" s="74">
        <f>COUNT(O55:U55)-W56</f>
        <v>7</v>
      </c>
      <c r="X57" s="80"/>
      <c r="AA57" s="102" t="s">
        <v>13</v>
      </c>
      <c r="AB57" s="105"/>
      <c r="AC57" s="99"/>
      <c r="AD57" s="99"/>
      <c r="AE57" s="99"/>
      <c r="AF57" s="99"/>
      <c r="AG57" s="99"/>
      <c r="AH57" s="99"/>
      <c r="AI57" s="34" t="s">
        <v>14</v>
      </c>
      <c r="AJ57" s="74">
        <f>COUNT(AB55:AH55)-AJ56</f>
        <v>7</v>
      </c>
      <c r="AK57" s="80"/>
      <c r="AL57" s="9"/>
      <c r="AM57" s="102" t="s">
        <v>13</v>
      </c>
      <c r="AN57" s="105"/>
      <c r="AO57" s="99"/>
      <c r="AP57" s="99"/>
      <c r="AQ57" s="99"/>
      <c r="AR57" s="99"/>
      <c r="AS57" s="99"/>
      <c r="AT57" s="99"/>
      <c r="AU57" s="34" t="s">
        <v>14</v>
      </c>
      <c r="AV57" s="74">
        <f>COUNT(AN55:AT55)-AV56</f>
        <v>7</v>
      </c>
      <c r="AW57" s="80"/>
      <c r="AZ57" s="102" t="s">
        <v>13</v>
      </c>
      <c r="BA57" s="105"/>
      <c r="BB57" s="99"/>
      <c r="BC57" s="99"/>
      <c r="BD57" s="99"/>
      <c r="BE57" s="99"/>
      <c r="BF57" s="99"/>
      <c r="BG57" s="99"/>
      <c r="BH57" s="34" t="s">
        <v>14</v>
      </c>
      <c r="BI57" s="74">
        <f>COUNT(BA55:BG55)-BI56</f>
        <v>7</v>
      </c>
      <c r="BJ57" s="80"/>
      <c r="BK57" s="9"/>
      <c r="BL57" s="102" t="s">
        <v>13</v>
      </c>
      <c r="BM57" s="105"/>
      <c r="BN57" s="99"/>
      <c r="BO57" s="99"/>
      <c r="BP57" s="99"/>
      <c r="BQ57" s="99"/>
      <c r="BR57" s="99"/>
      <c r="BS57" s="99"/>
      <c r="BT57" s="34" t="s">
        <v>14</v>
      </c>
      <c r="BU57" s="74">
        <f>COUNT(BM55:BS55)-BU56</f>
        <v>7</v>
      </c>
      <c r="BV57" s="80"/>
      <c r="BY57" s="102" t="s">
        <v>13</v>
      </c>
      <c r="BZ57" s="105"/>
      <c r="CA57" s="99"/>
      <c r="CB57" s="99"/>
      <c r="CC57" s="99"/>
      <c r="CD57" s="99"/>
      <c r="CE57" s="99"/>
      <c r="CF57" s="99"/>
      <c r="CG57" s="34" t="s">
        <v>14</v>
      </c>
      <c r="CH57" s="74">
        <f>COUNT(BZ55:CF55)-CH56</f>
        <v>7</v>
      </c>
      <c r="CI57" s="80"/>
      <c r="CJ57" s="9"/>
      <c r="CK57" s="102" t="s">
        <v>13</v>
      </c>
      <c r="CL57" s="105"/>
      <c r="CM57" s="99"/>
      <c r="CN57" s="99"/>
      <c r="CO57" s="99"/>
      <c r="CP57" s="99"/>
      <c r="CQ57" s="99"/>
      <c r="CR57" s="99"/>
      <c r="CS57" s="34" t="s">
        <v>14</v>
      </c>
      <c r="CT57" s="74">
        <f>COUNT(CL55:CR55)-CT56</f>
        <v>0</v>
      </c>
      <c r="CU57" s="80"/>
    </row>
    <row r="58" spans="2:99" ht="13.5" customHeight="1">
      <c r="B58" s="103"/>
      <c r="C58" s="106"/>
      <c r="D58" s="100"/>
      <c r="E58" s="100"/>
      <c r="F58" s="100"/>
      <c r="G58" s="100"/>
      <c r="H58" s="100"/>
      <c r="I58" s="100"/>
      <c r="J58" s="34" t="s">
        <v>15</v>
      </c>
      <c r="K58" s="36">
        <f>+COUNTIF(C61:I61,"休")</f>
        <v>0</v>
      </c>
      <c r="M58" s="37"/>
      <c r="N58" s="103"/>
      <c r="O58" s="106"/>
      <c r="P58" s="100"/>
      <c r="Q58" s="100"/>
      <c r="R58" s="100"/>
      <c r="S58" s="100"/>
      <c r="T58" s="100"/>
      <c r="U58" s="100"/>
      <c r="V58" s="34" t="s">
        <v>15</v>
      </c>
      <c r="W58" s="36">
        <f>+COUNTIF(O61:U61,"休")</f>
        <v>0</v>
      </c>
      <c r="AA58" s="103"/>
      <c r="AB58" s="106"/>
      <c r="AC58" s="100"/>
      <c r="AD58" s="100"/>
      <c r="AE58" s="100"/>
      <c r="AF58" s="100"/>
      <c r="AG58" s="100"/>
      <c r="AH58" s="100"/>
      <c r="AI58" s="34" t="s">
        <v>15</v>
      </c>
      <c r="AJ58" s="36">
        <f>+COUNTIF(AB61:AH61,"休")</f>
        <v>0</v>
      </c>
      <c r="AL58" s="37"/>
      <c r="AM58" s="103"/>
      <c r="AN58" s="106"/>
      <c r="AO58" s="100"/>
      <c r="AP58" s="100"/>
      <c r="AQ58" s="100"/>
      <c r="AR58" s="100"/>
      <c r="AS58" s="100"/>
      <c r="AT58" s="100"/>
      <c r="AU58" s="34" t="s">
        <v>15</v>
      </c>
      <c r="AV58" s="36">
        <f>+COUNTIF(AN61:AT61,"休")</f>
        <v>0</v>
      </c>
      <c r="AZ58" s="103"/>
      <c r="BA58" s="106"/>
      <c r="BB58" s="100"/>
      <c r="BC58" s="100"/>
      <c r="BD58" s="100"/>
      <c r="BE58" s="100"/>
      <c r="BF58" s="100"/>
      <c r="BG58" s="100"/>
      <c r="BH58" s="34" t="s">
        <v>15</v>
      </c>
      <c r="BI58" s="36">
        <f>+COUNTIF(BA61:BG61,"休")</f>
        <v>0</v>
      </c>
      <c r="BK58" s="37"/>
      <c r="BL58" s="103"/>
      <c r="BM58" s="106"/>
      <c r="BN58" s="100"/>
      <c r="BO58" s="100"/>
      <c r="BP58" s="100"/>
      <c r="BQ58" s="100"/>
      <c r="BR58" s="100"/>
      <c r="BS58" s="100"/>
      <c r="BT58" s="34" t="s">
        <v>15</v>
      </c>
      <c r="BU58" s="36">
        <f>+COUNTIF(BM61:BS61,"休")</f>
        <v>0</v>
      </c>
      <c r="BY58" s="103"/>
      <c r="BZ58" s="106"/>
      <c r="CA58" s="100"/>
      <c r="CB58" s="100"/>
      <c r="CC58" s="100"/>
      <c r="CD58" s="100"/>
      <c r="CE58" s="100"/>
      <c r="CF58" s="100"/>
      <c r="CG58" s="34" t="s">
        <v>15</v>
      </c>
      <c r="CH58" s="36">
        <f>+COUNTIF(BZ61:CF61,"休")</f>
        <v>0</v>
      </c>
      <c r="CJ58" s="37"/>
      <c r="CK58" s="103"/>
      <c r="CL58" s="106"/>
      <c r="CM58" s="100"/>
      <c r="CN58" s="100"/>
      <c r="CO58" s="100"/>
      <c r="CP58" s="100"/>
      <c r="CQ58" s="100"/>
      <c r="CR58" s="100"/>
      <c r="CS58" s="34" t="s">
        <v>15</v>
      </c>
      <c r="CT58" s="36">
        <f>+COUNTIF(CL61:CR61,"休")</f>
        <v>0</v>
      </c>
    </row>
    <row r="59" spans="2:99" ht="13.5" customHeight="1">
      <c r="B59" s="104"/>
      <c r="C59" s="107"/>
      <c r="D59" s="101"/>
      <c r="E59" s="101"/>
      <c r="F59" s="101"/>
      <c r="G59" s="101"/>
      <c r="H59" s="101"/>
      <c r="I59" s="101"/>
      <c r="J59" s="34" t="s">
        <v>16</v>
      </c>
      <c r="K59" s="38">
        <f>+K58/K57</f>
        <v>0</v>
      </c>
      <c r="L59" s="52"/>
      <c r="M59" s="9"/>
      <c r="N59" s="104"/>
      <c r="O59" s="107"/>
      <c r="P59" s="101"/>
      <c r="Q59" s="101"/>
      <c r="R59" s="101"/>
      <c r="S59" s="101"/>
      <c r="T59" s="101"/>
      <c r="U59" s="101"/>
      <c r="V59" s="34" t="s">
        <v>16</v>
      </c>
      <c r="W59" s="38">
        <f>+W58/W57</f>
        <v>0</v>
      </c>
      <c r="X59" s="52"/>
      <c r="AA59" s="104"/>
      <c r="AB59" s="107"/>
      <c r="AC59" s="101"/>
      <c r="AD59" s="101"/>
      <c r="AE59" s="101"/>
      <c r="AF59" s="101"/>
      <c r="AG59" s="101"/>
      <c r="AH59" s="101"/>
      <c r="AI59" s="34" t="s">
        <v>16</v>
      </c>
      <c r="AJ59" s="38">
        <f>+AJ58/AJ57</f>
        <v>0</v>
      </c>
      <c r="AK59" s="52"/>
      <c r="AL59" s="9"/>
      <c r="AM59" s="104"/>
      <c r="AN59" s="107"/>
      <c r="AO59" s="101"/>
      <c r="AP59" s="101"/>
      <c r="AQ59" s="101"/>
      <c r="AR59" s="101"/>
      <c r="AS59" s="101"/>
      <c r="AT59" s="101"/>
      <c r="AU59" s="34" t="s">
        <v>16</v>
      </c>
      <c r="AV59" s="38">
        <f>+AV58/AV57</f>
        <v>0</v>
      </c>
      <c r="AW59" s="52"/>
      <c r="AZ59" s="104"/>
      <c r="BA59" s="107"/>
      <c r="BB59" s="101"/>
      <c r="BC59" s="101"/>
      <c r="BD59" s="101"/>
      <c r="BE59" s="101"/>
      <c r="BF59" s="101"/>
      <c r="BG59" s="101"/>
      <c r="BH59" s="34" t="s">
        <v>16</v>
      </c>
      <c r="BI59" s="38">
        <f>+BI58/BI57</f>
        <v>0</v>
      </c>
      <c r="BJ59" s="52"/>
      <c r="BK59" s="9"/>
      <c r="BL59" s="104"/>
      <c r="BM59" s="107"/>
      <c r="BN59" s="101"/>
      <c r="BO59" s="101"/>
      <c r="BP59" s="101"/>
      <c r="BQ59" s="101"/>
      <c r="BR59" s="101"/>
      <c r="BS59" s="101"/>
      <c r="BT59" s="34" t="s">
        <v>16</v>
      </c>
      <c r="BU59" s="38">
        <f>+BU58/BU57</f>
        <v>0</v>
      </c>
      <c r="BV59" s="52"/>
      <c r="BY59" s="104"/>
      <c r="BZ59" s="107"/>
      <c r="CA59" s="101"/>
      <c r="CB59" s="101"/>
      <c r="CC59" s="101"/>
      <c r="CD59" s="101"/>
      <c r="CE59" s="101"/>
      <c r="CF59" s="101"/>
      <c r="CG59" s="34" t="s">
        <v>16</v>
      </c>
      <c r="CH59" s="38">
        <f>+CH58/CH57</f>
        <v>0</v>
      </c>
      <c r="CI59" s="52"/>
      <c r="CJ59" s="9"/>
      <c r="CK59" s="104"/>
      <c r="CL59" s="107"/>
      <c r="CM59" s="101"/>
      <c r="CN59" s="101"/>
      <c r="CO59" s="101"/>
      <c r="CP59" s="101"/>
      <c r="CQ59" s="101"/>
      <c r="CR59" s="101"/>
      <c r="CS59" s="34" t="s">
        <v>16</v>
      </c>
      <c r="CT59" s="38" t="e">
        <f>+CT58/CT57</f>
        <v>#DIV/0!</v>
      </c>
      <c r="CU59" s="52"/>
    </row>
    <row r="60" spans="2:99">
      <c r="B60" s="39" t="s">
        <v>17</v>
      </c>
      <c r="C60" s="2"/>
      <c r="D60" s="2"/>
      <c r="E60" s="2"/>
      <c r="F60" s="2"/>
      <c r="G60" s="2"/>
      <c r="H60" s="2"/>
      <c r="I60" s="2"/>
      <c r="J60" s="34" t="s">
        <v>19</v>
      </c>
      <c r="K60" s="36">
        <f>+COUNTIF(C62:I62,"*休")</f>
        <v>0</v>
      </c>
      <c r="M60" s="9"/>
      <c r="N60" s="39" t="s">
        <v>17</v>
      </c>
      <c r="O60" s="2"/>
      <c r="P60" s="2"/>
      <c r="Q60" s="2"/>
      <c r="R60" s="2"/>
      <c r="S60" s="2"/>
      <c r="T60" s="2"/>
      <c r="U60" s="2"/>
      <c r="V60" s="34" t="s">
        <v>19</v>
      </c>
      <c r="W60" s="36">
        <f>+COUNTIF(O62:U62,"*休")</f>
        <v>0</v>
      </c>
      <c r="AA60" s="39" t="s">
        <v>17</v>
      </c>
      <c r="AB60" s="2"/>
      <c r="AC60" s="2"/>
      <c r="AD60" s="2"/>
      <c r="AE60" s="2"/>
      <c r="AF60" s="2"/>
      <c r="AG60" s="2"/>
      <c r="AH60" s="2"/>
      <c r="AI60" s="34" t="s">
        <v>19</v>
      </c>
      <c r="AJ60" s="36">
        <f>+COUNTIF(AB62:AH62,"*休")</f>
        <v>0</v>
      </c>
      <c r="AL60" s="9"/>
      <c r="AM60" s="39" t="s">
        <v>17</v>
      </c>
      <c r="AN60" s="2"/>
      <c r="AO60" s="2"/>
      <c r="AP60" s="2"/>
      <c r="AQ60" s="2"/>
      <c r="AR60" s="2"/>
      <c r="AS60" s="2"/>
      <c r="AT60" s="2"/>
      <c r="AU60" s="34" t="s">
        <v>19</v>
      </c>
      <c r="AV60" s="36">
        <f>+COUNTIF(AN62:AT62,"*休")</f>
        <v>0</v>
      </c>
      <c r="AZ60" s="39" t="s">
        <v>17</v>
      </c>
      <c r="BA60" s="2"/>
      <c r="BB60" s="2"/>
      <c r="BC60" s="2"/>
      <c r="BD60" s="2"/>
      <c r="BE60" s="2"/>
      <c r="BF60" s="2"/>
      <c r="BG60" s="2"/>
      <c r="BH60" s="34" t="s">
        <v>19</v>
      </c>
      <c r="BI60" s="36">
        <f>+COUNTIF(BA62:BG62,"*休")</f>
        <v>0</v>
      </c>
      <c r="BK60" s="9"/>
      <c r="BL60" s="39" t="s">
        <v>17</v>
      </c>
      <c r="BM60" s="2"/>
      <c r="BN60" s="2"/>
      <c r="BO60" s="2"/>
      <c r="BP60" s="2"/>
      <c r="BQ60" s="2"/>
      <c r="BR60" s="2"/>
      <c r="BS60" s="2"/>
      <c r="BT60" s="34" t="s">
        <v>19</v>
      </c>
      <c r="BU60" s="36">
        <f>+COUNTIF(BM62:BS62,"*休")</f>
        <v>0</v>
      </c>
      <c r="BY60" s="39" t="s">
        <v>17</v>
      </c>
      <c r="BZ60" s="2"/>
      <c r="CA60" s="2"/>
      <c r="CB60" s="2"/>
      <c r="CC60" s="2"/>
      <c r="CD60" s="2"/>
      <c r="CE60" s="2"/>
      <c r="CF60" s="2"/>
      <c r="CG60" s="34" t="s">
        <v>19</v>
      </c>
      <c r="CH60" s="36">
        <f>+COUNTIF(BZ62:CF62,"*休")</f>
        <v>0</v>
      </c>
      <c r="CJ60" s="9"/>
      <c r="CK60" s="39" t="s">
        <v>17</v>
      </c>
      <c r="CL60" s="2"/>
      <c r="CM60" s="2"/>
      <c r="CN60" s="2"/>
      <c r="CO60" s="2"/>
      <c r="CP60" s="2"/>
      <c r="CQ60" s="2"/>
      <c r="CR60" s="2"/>
      <c r="CS60" s="34" t="s">
        <v>19</v>
      </c>
      <c r="CT60" s="36">
        <f>+COUNTIF(CL62:CR62,"*休")</f>
        <v>0</v>
      </c>
    </row>
    <row r="61" spans="2:99">
      <c r="B61" s="32" t="s">
        <v>20</v>
      </c>
      <c r="C61" s="2"/>
      <c r="D61" s="2"/>
      <c r="E61" s="2"/>
      <c r="F61" s="2"/>
      <c r="G61" s="2"/>
      <c r="H61" s="2"/>
      <c r="I61" s="2"/>
      <c r="J61" s="40" t="s">
        <v>21</v>
      </c>
      <c r="K61" s="41">
        <f>+K60/K57</f>
        <v>0</v>
      </c>
      <c r="L61" s="52"/>
      <c r="M61" s="9"/>
      <c r="N61" s="32" t="s">
        <v>20</v>
      </c>
      <c r="O61" s="2"/>
      <c r="P61" s="2"/>
      <c r="Q61" s="2"/>
      <c r="R61" s="2"/>
      <c r="S61" s="2"/>
      <c r="T61" s="2"/>
      <c r="U61" s="2"/>
      <c r="V61" s="40" t="s">
        <v>21</v>
      </c>
      <c r="W61" s="41">
        <f>+W60/W57</f>
        <v>0</v>
      </c>
      <c r="X61" s="52"/>
      <c r="AA61" s="32" t="s">
        <v>20</v>
      </c>
      <c r="AB61" s="2"/>
      <c r="AC61" s="2"/>
      <c r="AD61" s="2"/>
      <c r="AE61" s="2"/>
      <c r="AF61" s="2"/>
      <c r="AG61" s="2"/>
      <c r="AH61" s="2"/>
      <c r="AI61" s="40" t="s">
        <v>21</v>
      </c>
      <c r="AJ61" s="41">
        <f>+AJ60/AJ57</f>
        <v>0</v>
      </c>
      <c r="AK61" s="52"/>
      <c r="AL61" s="9"/>
      <c r="AM61" s="32" t="s">
        <v>20</v>
      </c>
      <c r="AN61" s="2"/>
      <c r="AO61" s="2"/>
      <c r="AP61" s="2"/>
      <c r="AQ61" s="2"/>
      <c r="AR61" s="2"/>
      <c r="AS61" s="2"/>
      <c r="AT61" s="2"/>
      <c r="AU61" s="40" t="s">
        <v>21</v>
      </c>
      <c r="AV61" s="41">
        <f>+AV60/AV57</f>
        <v>0</v>
      </c>
      <c r="AW61" s="52"/>
      <c r="AZ61" s="32" t="s">
        <v>20</v>
      </c>
      <c r="BA61" s="2"/>
      <c r="BB61" s="2"/>
      <c r="BC61" s="2"/>
      <c r="BD61" s="2"/>
      <c r="BE61" s="2"/>
      <c r="BF61" s="2"/>
      <c r="BG61" s="2"/>
      <c r="BH61" s="40" t="s">
        <v>21</v>
      </c>
      <c r="BI61" s="41">
        <f>+BI60/BI57</f>
        <v>0</v>
      </c>
      <c r="BJ61" s="52"/>
      <c r="BK61" s="9"/>
      <c r="BL61" s="32" t="s">
        <v>20</v>
      </c>
      <c r="BM61" s="2"/>
      <c r="BN61" s="2"/>
      <c r="BO61" s="2"/>
      <c r="BP61" s="2"/>
      <c r="BQ61" s="2"/>
      <c r="BR61" s="2"/>
      <c r="BS61" s="2"/>
      <c r="BT61" s="40" t="s">
        <v>21</v>
      </c>
      <c r="BU61" s="41">
        <f>+BU60/BU57</f>
        <v>0</v>
      </c>
      <c r="BV61" s="52"/>
      <c r="BY61" s="32" t="s">
        <v>20</v>
      </c>
      <c r="BZ61" s="2"/>
      <c r="CA61" s="2"/>
      <c r="CB61" s="2"/>
      <c r="CC61" s="2"/>
      <c r="CD61" s="2"/>
      <c r="CE61" s="2"/>
      <c r="CF61" s="2"/>
      <c r="CG61" s="40" t="s">
        <v>21</v>
      </c>
      <c r="CH61" s="41">
        <f>+CH60/CH57</f>
        <v>0</v>
      </c>
      <c r="CI61" s="52"/>
      <c r="CJ61" s="9"/>
      <c r="CK61" s="32" t="s">
        <v>20</v>
      </c>
      <c r="CL61" s="2"/>
      <c r="CM61" s="2"/>
      <c r="CN61" s="2"/>
      <c r="CO61" s="2"/>
      <c r="CP61" s="2"/>
      <c r="CQ61" s="2"/>
      <c r="CR61" s="2"/>
      <c r="CS61" s="40" t="s">
        <v>21</v>
      </c>
      <c r="CT61" s="41" t="e">
        <f>+CT60/CT57</f>
        <v>#DIV/0!</v>
      </c>
      <c r="CU61" s="52"/>
    </row>
    <row r="62" spans="2:99">
      <c r="B62" s="42" t="s">
        <v>22</v>
      </c>
      <c r="C62" s="56"/>
      <c r="D62" s="56"/>
      <c r="E62" s="56"/>
      <c r="F62" s="56"/>
      <c r="G62" s="56"/>
      <c r="H62" s="56"/>
      <c r="I62" s="56"/>
      <c r="J62" s="76" t="s">
        <v>23</v>
      </c>
      <c r="K62" s="44" t="str">
        <f>IF(H63="","OK",_xlfn.IFS(H61=I61="休","OK",K60&gt;=2,"OK",K60&gt;=2-L56,"OK",K60&lt;2,"NG"))</f>
        <v>NG</v>
      </c>
      <c r="L62" s="52"/>
      <c r="M62" s="37"/>
      <c r="N62" s="42" t="s">
        <v>22</v>
      </c>
      <c r="O62" s="56"/>
      <c r="P62" s="56"/>
      <c r="Q62" s="56"/>
      <c r="R62" s="56"/>
      <c r="S62" s="56"/>
      <c r="T62" s="56"/>
      <c r="U62" s="56"/>
      <c r="V62" s="76" t="s">
        <v>23</v>
      </c>
      <c r="W62" s="44" t="str">
        <f>IF(T63="","OK",_xlfn.IFS(T61=U61="休","OK",W60&gt;=2,"OK",W60&gt;=2-X56,"OK",W60&lt;2,"NG"))</f>
        <v>NG</v>
      </c>
      <c r="X62" s="52"/>
      <c r="AA62" s="42" t="s">
        <v>22</v>
      </c>
      <c r="AB62" s="56"/>
      <c r="AC62" s="56"/>
      <c r="AD62" s="56"/>
      <c r="AE62" s="56"/>
      <c r="AF62" s="56"/>
      <c r="AG62" s="56"/>
      <c r="AH62" s="56"/>
      <c r="AI62" s="76" t="s">
        <v>23</v>
      </c>
      <c r="AJ62" s="44" t="str">
        <f>IF(AG63="","OK",_xlfn.IFS(AG61=AH61="休","OK",AJ60&gt;=2,"OK",AJ60&gt;=2-AK56,"OK",AJ60&lt;2,"NG"))</f>
        <v>NG</v>
      </c>
      <c r="AK62" s="52"/>
      <c r="AL62" s="37"/>
      <c r="AM62" s="42" t="s">
        <v>22</v>
      </c>
      <c r="AN62" s="56"/>
      <c r="AO62" s="56"/>
      <c r="AP62" s="56"/>
      <c r="AQ62" s="56"/>
      <c r="AR62" s="56"/>
      <c r="AS62" s="56"/>
      <c r="AT62" s="56"/>
      <c r="AU62" s="76" t="s">
        <v>23</v>
      </c>
      <c r="AV62" s="44" t="str">
        <f>IF(AS63="","OK",_xlfn.IFS(AS61=AT61="休","OK",AV60&gt;=2,"OK",AV60&gt;=2-AW56,"OK",AV60&lt;2,"NG"))</f>
        <v>NG</v>
      </c>
      <c r="AW62" s="52"/>
      <c r="AZ62" s="42" t="s">
        <v>22</v>
      </c>
      <c r="BA62" s="56"/>
      <c r="BB62" s="56"/>
      <c r="BC62" s="56"/>
      <c r="BD62" s="56"/>
      <c r="BE62" s="56"/>
      <c r="BF62" s="56"/>
      <c r="BG62" s="56"/>
      <c r="BH62" s="76" t="s">
        <v>23</v>
      </c>
      <c r="BI62" s="44" t="str">
        <f>IF(BF63="","OK",_xlfn.IFS(BF61=BG61="休","OK",BI60&gt;=2,"OK",BI60&gt;=2-BJ56,"OK",BI60&lt;2,"NG"))</f>
        <v>NG</v>
      </c>
      <c r="BJ62" s="52"/>
      <c r="BK62" s="37"/>
      <c r="BL62" s="42" t="s">
        <v>22</v>
      </c>
      <c r="BM62" s="56"/>
      <c r="BN62" s="56"/>
      <c r="BO62" s="56"/>
      <c r="BP62" s="56"/>
      <c r="BQ62" s="56"/>
      <c r="BR62" s="56"/>
      <c r="BS62" s="56"/>
      <c r="BT62" s="76" t="s">
        <v>23</v>
      </c>
      <c r="BU62" s="44" t="str">
        <f>IF(BR63="","OK",_xlfn.IFS(BR61=BS61="休","OK",BU60&gt;=2,"OK",BU60&gt;=2-BV56,"OK",BU60&lt;2,"NG"))</f>
        <v>NG</v>
      </c>
      <c r="BV62" s="52"/>
      <c r="BY62" s="42" t="s">
        <v>22</v>
      </c>
      <c r="BZ62" s="56"/>
      <c r="CA62" s="56"/>
      <c r="CB62" s="56"/>
      <c r="CC62" s="56"/>
      <c r="CD62" s="56"/>
      <c r="CE62" s="56"/>
      <c r="CF62" s="56"/>
      <c r="CG62" s="76" t="s">
        <v>23</v>
      </c>
      <c r="CH62" s="44" t="str">
        <f>IF(CE63="","OK",_xlfn.IFS(CE61=CF61="休","OK",CH60&gt;=2,"OK",CH60&gt;=2-CI56,"OK",CH60&lt;2,"NG"))</f>
        <v>NG</v>
      </c>
      <c r="CI62" s="52"/>
      <c r="CJ62" s="37"/>
      <c r="CK62" s="42" t="s">
        <v>22</v>
      </c>
      <c r="CL62" s="56"/>
      <c r="CM62" s="56"/>
      <c r="CN62" s="56"/>
      <c r="CO62" s="56"/>
      <c r="CP62" s="56"/>
      <c r="CQ62" s="56"/>
      <c r="CR62" s="56"/>
      <c r="CS62" s="76" t="s">
        <v>23</v>
      </c>
      <c r="CT62" s="44" t="str">
        <f>IF(CQ63="","OK",_xlfn.IFS(CQ61=CR61="休","OK",CT60&gt;=2,"OK",CT60&gt;=2-CU56,"OK",CT60&lt;2,"NG"))</f>
        <v>OK</v>
      </c>
      <c r="CU62" s="52"/>
    </row>
    <row r="63" spans="2:99" hidden="1" outlineLevel="1">
      <c r="C63" s="77" t="str">
        <f>IF(C55="","",IF(C60="","通常",IF(C60="　","通常",C60)))</f>
        <v>通常</v>
      </c>
      <c r="D63" s="77" t="str">
        <f t="shared" ref="D63:I63" si="186">IF(D55="","",IF(D60="","通常",IF(D60="　","通常",D60)))</f>
        <v>通常</v>
      </c>
      <c r="E63" s="77" t="str">
        <f t="shared" si="186"/>
        <v>通常</v>
      </c>
      <c r="F63" s="77" t="str">
        <f t="shared" si="186"/>
        <v>通常</v>
      </c>
      <c r="G63" s="77" t="str">
        <f t="shared" si="186"/>
        <v>通常</v>
      </c>
      <c r="H63" s="77" t="str">
        <f t="shared" si="186"/>
        <v>通常</v>
      </c>
      <c r="I63" s="77" t="str">
        <f t="shared" si="186"/>
        <v>通常</v>
      </c>
      <c r="J63" s="78"/>
      <c r="K63" s="52"/>
      <c r="L63" s="52"/>
      <c r="M63" s="37"/>
      <c r="O63" s="77" t="str">
        <f>IF(O55="","",IF(O60="","通常",IF(O60="　","通常",O60)))</f>
        <v>通常</v>
      </c>
      <c r="P63" s="77" t="str">
        <f t="shared" ref="P63:U63" si="187">IF(P55="","",IF(P60="","通常",IF(P60="　","通常",P60)))</f>
        <v>通常</v>
      </c>
      <c r="Q63" s="77" t="str">
        <f t="shared" si="187"/>
        <v>通常</v>
      </c>
      <c r="R63" s="77" t="str">
        <f t="shared" si="187"/>
        <v>通常</v>
      </c>
      <c r="S63" s="77" t="str">
        <f t="shared" si="187"/>
        <v>通常</v>
      </c>
      <c r="T63" s="77" t="str">
        <f t="shared" si="187"/>
        <v>通常</v>
      </c>
      <c r="U63" s="77" t="str">
        <f t="shared" si="187"/>
        <v>通常</v>
      </c>
      <c r="V63" s="78"/>
      <c r="W63" s="52"/>
      <c r="X63" s="52"/>
      <c r="AB63" s="77" t="str">
        <f>IF(AB55="","",IF(AB60="","通常",IF(AB60="　","通常",AB60)))</f>
        <v>通常</v>
      </c>
      <c r="AC63" s="77" t="str">
        <f t="shared" ref="AC63:AH63" si="188">IF(AC55="","",IF(AC60="","通常",IF(AC60="　","通常",AC60)))</f>
        <v>通常</v>
      </c>
      <c r="AD63" s="77" t="str">
        <f t="shared" si="188"/>
        <v>通常</v>
      </c>
      <c r="AE63" s="77" t="str">
        <f t="shared" si="188"/>
        <v>通常</v>
      </c>
      <c r="AF63" s="77" t="str">
        <f t="shared" si="188"/>
        <v>通常</v>
      </c>
      <c r="AG63" s="77" t="str">
        <f t="shared" si="188"/>
        <v>通常</v>
      </c>
      <c r="AH63" s="77" t="str">
        <f t="shared" si="188"/>
        <v>通常</v>
      </c>
      <c r="AI63" s="78"/>
      <c r="AJ63" s="52"/>
      <c r="AK63" s="52"/>
      <c r="AL63" s="37"/>
      <c r="AN63" s="77" t="str">
        <f>IF(AN55="","",IF(AN60="","通常",IF(AN60="　","通常",AN60)))</f>
        <v>通常</v>
      </c>
      <c r="AO63" s="77" t="str">
        <f t="shared" ref="AO63:AT63" si="189">IF(AO55="","",IF(AO60="","通常",IF(AO60="　","通常",AO60)))</f>
        <v>通常</v>
      </c>
      <c r="AP63" s="77" t="str">
        <f t="shared" si="189"/>
        <v>通常</v>
      </c>
      <c r="AQ63" s="77" t="str">
        <f t="shared" si="189"/>
        <v>通常</v>
      </c>
      <c r="AR63" s="77" t="str">
        <f t="shared" si="189"/>
        <v>通常</v>
      </c>
      <c r="AS63" s="77" t="str">
        <f t="shared" si="189"/>
        <v>通常</v>
      </c>
      <c r="AT63" s="77" t="str">
        <f t="shared" si="189"/>
        <v>通常</v>
      </c>
      <c r="AU63" s="78"/>
      <c r="AV63" s="52"/>
      <c r="AW63" s="52"/>
      <c r="BA63" s="77" t="str">
        <f>IF(BA55="","",IF(BA60="","通常",IF(BA60="　","通常",BA60)))</f>
        <v>通常</v>
      </c>
      <c r="BB63" s="77" t="str">
        <f t="shared" ref="BB63:BG63" si="190">IF(BB55="","",IF(BB60="","通常",IF(BB60="　","通常",BB60)))</f>
        <v>通常</v>
      </c>
      <c r="BC63" s="77" t="str">
        <f t="shared" si="190"/>
        <v>通常</v>
      </c>
      <c r="BD63" s="77" t="str">
        <f t="shared" si="190"/>
        <v>通常</v>
      </c>
      <c r="BE63" s="77" t="str">
        <f t="shared" si="190"/>
        <v>通常</v>
      </c>
      <c r="BF63" s="77" t="str">
        <f t="shared" si="190"/>
        <v>通常</v>
      </c>
      <c r="BG63" s="77" t="str">
        <f t="shared" si="190"/>
        <v>通常</v>
      </c>
      <c r="BH63" s="78"/>
      <c r="BI63" s="52"/>
      <c r="BJ63" s="52"/>
      <c r="BK63" s="37"/>
      <c r="BM63" s="77" t="str">
        <f>IF(BM55="","",IF(BM60="","通常",IF(BM60="　","通常",BM60)))</f>
        <v>通常</v>
      </c>
      <c r="BN63" s="77" t="str">
        <f t="shared" ref="BN63:BS63" si="191">IF(BN55="","",IF(BN60="","通常",IF(BN60="　","通常",BN60)))</f>
        <v>通常</v>
      </c>
      <c r="BO63" s="77" t="str">
        <f t="shared" si="191"/>
        <v>通常</v>
      </c>
      <c r="BP63" s="77" t="str">
        <f t="shared" si="191"/>
        <v>通常</v>
      </c>
      <c r="BQ63" s="77" t="str">
        <f t="shared" si="191"/>
        <v>通常</v>
      </c>
      <c r="BR63" s="77" t="str">
        <f t="shared" si="191"/>
        <v>通常</v>
      </c>
      <c r="BS63" s="77" t="str">
        <f t="shared" si="191"/>
        <v>通常</v>
      </c>
      <c r="BT63" s="78"/>
      <c r="BU63" s="52"/>
      <c r="BV63" s="52"/>
      <c r="BZ63" s="77" t="str">
        <f>IF(BZ55="","",IF(BZ60="","通常",IF(BZ60="　","通常",BZ60)))</f>
        <v>通常</v>
      </c>
      <c r="CA63" s="77" t="str">
        <f t="shared" ref="CA63:CF63" si="192">IF(CA55="","",IF(CA60="","通常",IF(CA60="　","通常",CA60)))</f>
        <v>通常</v>
      </c>
      <c r="CB63" s="77" t="str">
        <f t="shared" si="192"/>
        <v>通常</v>
      </c>
      <c r="CC63" s="77" t="str">
        <f t="shared" si="192"/>
        <v>通常</v>
      </c>
      <c r="CD63" s="77" t="str">
        <f t="shared" si="192"/>
        <v>通常</v>
      </c>
      <c r="CE63" s="77" t="str">
        <f t="shared" si="192"/>
        <v>通常</v>
      </c>
      <c r="CF63" s="77" t="str">
        <f t="shared" si="192"/>
        <v>通常</v>
      </c>
      <c r="CG63" s="78"/>
      <c r="CH63" s="52"/>
      <c r="CI63" s="52"/>
      <c r="CJ63" s="37"/>
      <c r="CL63" s="77" t="str">
        <f>IF(CL55="","",IF(CL60="","通常",IF(CL60="　","通常",CL60)))</f>
        <v/>
      </c>
      <c r="CM63" s="77" t="str">
        <f t="shared" ref="CM63:CR63" si="193">IF(CM55="","",IF(CM60="","通常",IF(CM60="　","通常",CM60)))</f>
        <v/>
      </c>
      <c r="CN63" s="77" t="str">
        <f t="shared" si="193"/>
        <v/>
      </c>
      <c r="CO63" s="77" t="str">
        <f t="shared" si="193"/>
        <v/>
      </c>
      <c r="CP63" s="77" t="str">
        <f t="shared" si="193"/>
        <v/>
      </c>
      <c r="CQ63" s="77" t="str">
        <f t="shared" si="193"/>
        <v/>
      </c>
      <c r="CR63" s="77" t="str">
        <f t="shared" si="193"/>
        <v/>
      </c>
      <c r="CS63" s="78"/>
      <c r="CT63" s="52"/>
      <c r="CU63" s="52"/>
    </row>
    <row r="64" spans="2:99" hidden="1" outlineLevel="1">
      <c r="C64" s="77" t="str">
        <f>IF(C55="","",IF(C60="","通常実績",IF(C60="　","通常実績",C60)))</f>
        <v>通常実績</v>
      </c>
      <c r="D64" s="77" t="str">
        <f t="shared" ref="D64:I64" si="194">IF(D55="","",IF(D60="","通常実績",IF(D60="　","通常実績",D60)))</f>
        <v>通常実績</v>
      </c>
      <c r="E64" s="77" t="str">
        <f t="shared" si="194"/>
        <v>通常実績</v>
      </c>
      <c r="F64" s="77" t="str">
        <f t="shared" si="194"/>
        <v>通常実績</v>
      </c>
      <c r="G64" s="77" t="str">
        <f t="shared" si="194"/>
        <v>通常実績</v>
      </c>
      <c r="H64" s="77" t="str">
        <f t="shared" si="194"/>
        <v>通常実績</v>
      </c>
      <c r="I64" s="77" t="str">
        <f t="shared" si="194"/>
        <v>通常実績</v>
      </c>
      <c r="J64" s="78"/>
      <c r="K64" s="52"/>
      <c r="L64" s="52"/>
      <c r="M64" s="37"/>
      <c r="O64" s="77" t="str">
        <f>IF(O55="","",IF(O60="","通常実績",IF(O60="　","通常実績",O60)))</f>
        <v>通常実績</v>
      </c>
      <c r="P64" s="77" t="str">
        <f t="shared" ref="P64:U64" si="195">IF(P55="","",IF(P60="","通常実績",IF(P60="　","通常実績",P60)))</f>
        <v>通常実績</v>
      </c>
      <c r="Q64" s="77" t="str">
        <f t="shared" si="195"/>
        <v>通常実績</v>
      </c>
      <c r="R64" s="77" t="str">
        <f t="shared" si="195"/>
        <v>通常実績</v>
      </c>
      <c r="S64" s="77" t="str">
        <f t="shared" si="195"/>
        <v>通常実績</v>
      </c>
      <c r="T64" s="77" t="str">
        <f t="shared" si="195"/>
        <v>通常実績</v>
      </c>
      <c r="U64" s="77" t="str">
        <f t="shared" si="195"/>
        <v>通常実績</v>
      </c>
      <c r="V64" s="78"/>
      <c r="W64" s="52"/>
      <c r="X64" s="52"/>
      <c r="AB64" s="77" t="str">
        <f>IF(AB55="","",IF(AB60="","通常実績",IF(AB60="　","通常実績",AB60)))</f>
        <v>通常実績</v>
      </c>
      <c r="AC64" s="77" t="str">
        <f t="shared" ref="AC64:AH64" si="196">IF(AC55="","",IF(AC60="","通常実績",IF(AC60="　","通常実績",AC60)))</f>
        <v>通常実績</v>
      </c>
      <c r="AD64" s="77" t="str">
        <f t="shared" si="196"/>
        <v>通常実績</v>
      </c>
      <c r="AE64" s="77" t="str">
        <f t="shared" si="196"/>
        <v>通常実績</v>
      </c>
      <c r="AF64" s="77" t="str">
        <f t="shared" si="196"/>
        <v>通常実績</v>
      </c>
      <c r="AG64" s="77" t="str">
        <f t="shared" si="196"/>
        <v>通常実績</v>
      </c>
      <c r="AH64" s="77" t="str">
        <f t="shared" si="196"/>
        <v>通常実績</v>
      </c>
      <c r="AI64" s="78"/>
      <c r="AJ64" s="52"/>
      <c r="AK64" s="52"/>
      <c r="AL64" s="37"/>
      <c r="AN64" s="77" t="str">
        <f>IF(AN55="","",IF(AN60="","通常実績",IF(AN60="　","通常実績",AN60)))</f>
        <v>通常実績</v>
      </c>
      <c r="AO64" s="77" t="str">
        <f t="shared" ref="AO64:AT64" si="197">IF(AO55="","",IF(AO60="","通常実績",IF(AO60="　","通常実績",AO60)))</f>
        <v>通常実績</v>
      </c>
      <c r="AP64" s="77" t="str">
        <f t="shared" si="197"/>
        <v>通常実績</v>
      </c>
      <c r="AQ64" s="77" t="str">
        <f t="shared" si="197"/>
        <v>通常実績</v>
      </c>
      <c r="AR64" s="77" t="str">
        <f t="shared" si="197"/>
        <v>通常実績</v>
      </c>
      <c r="AS64" s="77" t="str">
        <f t="shared" si="197"/>
        <v>通常実績</v>
      </c>
      <c r="AT64" s="77" t="str">
        <f t="shared" si="197"/>
        <v>通常実績</v>
      </c>
      <c r="AU64" s="78"/>
      <c r="AV64" s="52"/>
      <c r="AW64" s="52"/>
      <c r="BA64" s="77" t="str">
        <f>IF(BA55="","",IF(BA60="","通常実績",IF(BA60="　","通常実績",BA60)))</f>
        <v>通常実績</v>
      </c>
      <c r="BB64" s="77" t="str">
        <f t="shared" ref="BB64:BG64" si="198">IF(BB55="","",IF(BB60="","通常実績",IF(BB60="　","通常実績",BB60)))</f>
        <v>通常実績</v>
      </c>
      <c r="BC64" s="77" t="str">
        <f t="shared" si="198"/>
        <v>通常実績</v>
      </c>
      <c r="BD64" s="77" t="str">
        <f t="shared" si="198"/>
        <v>通常実績</v>
      </c>
      <c r="BE64" s="77" t="str">
        <f t="shared" si="198"/>
        <v>通常実績</v>
      </c>
      <c r="BF64" s="77" t="str">
        <f t="shared" si="198"/>
        <v>通常実績</v>
      </c>
      <c r="BG64" s="77" t="str">
        <f t="shared" si="198"/>
        <v>通常実績</v>
      </c>
      <c r="BH64" s="78"/>
      <c r="BI64" s="52"/>
      <c r="BJ64" s="52"/>
      <c r="BK64" s="37"/>
      <c r="BM64" s="77" t="str">
        <f>IF(BM55="","",IF(BM60="","通常実績",IF(BM60="　","通常実績",BM60)))</f>
        <v>通常実績</v>
      </c>
      <c r="BN64" s="77" t="str">
        <f t="shared" ref="BN64:BS64" si="199">IF(BN55="","",IF(BN60="","通常実績",IF(BN60="　","通常実績",BN60)))</f>
        <v>通常実績</v>
      </c>
      <c r="BO64" s="77" t="str">
        <f t="shared" si="199"/>
        <v>通常実績</v>
      </c>
      <c r="BP64" s="77" t="str">
        <f t="shared" si="199"/>
        <v>通常実績</v>
      </c>
      <c r="BQ64" s="77" t="str">
        <f t="shared" si="199"/>
        <v>通常実績</v>
      </c>
      <c r="BR64" s="77" t="str">
        <f t="shared" si="199"/>
        <v>通常実績</v>
      </c>
      <c r="BS64" s="77" t="str">
        <f t="shared" si="199"/>
        <v>通常実績</v>
      </c>
      <c r="BT64" s="78"/>
      <c r="BU64" s="52"/>
      <c r="BV64" s="52"/>
      <c r="BZ64" s="77" t="str">
        <f>IF(BZ55="","",IF(BZ60="","通常実績",IF(BZ60="　","通常実績",BZ60)))</f>
        <v>通常実績</v>
      </c>
      <c r="CA64" s="77" t="str">
        <f t="shared" ref="CA64:CF64" si="200">IF(CA55="","",IF(CA60="","通常実績",IF(CA60="　","通常実績",CA60)))</f>
        <v>通常実績</v>
      </c>
      <c r="CB64" s="77" t="str">
        <f t="shared" si="200"/>
        <v>通常実績</v>
      </c>
      <c r="CC64" s="77" t="str">
        <f t="shared" si="200"/>
        <v>通常実績</v>
      </c>
      <c r="CD64" s="77" t="str">
        <f t="shared" si="200"/>
        <v>通常実績</v>
      </c>
      <c r="CE64" s="77" t="str">
        <f t="shared" si="200"/>
        <v>通常実績</v>
      </c>
      <c r="CF64" s="77" t="str">
        <f t="shared" si="200"/>
        <v>通常実績</v>
      </c>
      <c r="CG64" s="78"/>
      <c r="CH64" s="52"/>
      <c r="CI64" s="52"/>
      <c r="CJ64" s="37"/>
      <c r="CL64" s="77" t="str">
        <f>IF(CL55="","",IF(CL60="","通常実績",IF(CL60="　","通常実績",CL60)))</f>
        <v/>
      </c>
      <c r="CM64" s="77" t="str">
        <f t="shared" ref="CM64:CR64" si="201">IF(CM55="","",IF(CM60="","通常実績",IF(CM60="　","通常実績",CM60)))</f>
        <v/>
      </c>
      <c r="CN64" s="77" t="str">
        <f t="shared" si="201"/>
        <v/>
      </c>
      <c r="CO64" s="77" t="str">
        <f t="shared" si="201"/>
        <v/>
      </c>
      <c r="CP64" s="77" t="str">
        <f t="shared" si="201"/>
        <v/>
      </c>
      <c r="CQ64" s="77" t="str">
        <f t="shared" si="201"/>
        <v/>
      </c>
      <c r="CR64" s="77" t="str">
        <f t="shared" si="201"/>
        <v/>
      </c>
      <c r="CS64" s="78"/>
      <c r="CT64" s="52"/>
      <c r="CU64" s="52"/>
    </row>
    <row r="65" spans="2:99" collapsed="1">
      <c r="C65" s="51"/>
      <c r="D65" s="51"/>
      <c r="E65" s="51"/>
      <c r="F65" s="51"/>
      <c r="G65" s="51"/>
      <c r="H65" s="51"/>
      <c r="I65" s="51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69" customFormat="1" ht="13.5" hidden="1" customHeight="1" outlineLevel="1">
      <c r="B66" s="68"/>
      <c r="C66" s="69">
        <f>YEAR(I53+1)</f>
        <v>2025</v>
      </c>
      <c r="D66" s="69">
        <f>MONTH(I53+1)</f>
        <v>8</v>
      </c>
      <c r="E66" s="71">
        <f>DAY(I55)+1</f>
        <v>4</v>
      </c>
      <c r="F66" s="70">
        <f>DATE(C66,D66,E66)</f>
        <v>45873</v>
      </c>
      <c r="G66" s="68"/>
      <c r="H66" s="68"/>
      <c r="J66" s="68"/>
      <c r="K66" s="68"/>
      <c r="L66" s="68"/>
      <c r="M66" s="68"/>
      <c r="N66" s="68"/>
      <c r="O66" s="69">
        <f>YEAR(U53+1)</f>
        <v>2025</v>
      </c>
      <c r="P66" s="69">
        <f>MONTH(U53+1)</f>
        <v>9</v>
      </c>
      <c r="Q66" s="71">
        <f>DAY(U55)+1</f>
        <v>29</v>
      </c>
      <c r="R66" s="70">
        <f>DATE(O66,P66,Q66)</f>
        <v>45929</v>
      </c>
      <c r="S66" s="68"/>
      <c r="T66" s="68"/>
      <c r="V66" s="68"/>
      <c r="W66" s="68"/>
      <c r="X66" s="68"/>
      <c r="AA66" s="68"/>
      <c r="AB66" s="69">
        <f>YEAR(AH53+1)</f>
        <v>2025</v>
      </c>
      <c r="AC66" s="69">
        <f>MONTH(AH53+1)</f>
        <v>11</v>
      </c>
      <c r="AD66" s="71">
        <f>DAY(AH55)+1</f>
        <v>24</v>
      </c>
      <c r="AE66" s="70">
        <f>DATE(AB66,AC66,AD66)</f>
        <v>45985</v>
      </c>
      <c r="AF66" s="68"/>
      <c r="AG66" s="68"/>
      <c r="AI66" s="68"/>
      <c r="AJ66" s="68"/>
      <c r="AK66" s="68"/>
      <c r="AL66" s="68"/>
      <c r="AM66" s="68"/>
      <c r="AN66" s="69">
        <f>YEAR(AT53+1)</f>
        <v>2026</v>
      </c>
      <c r="AO66" s="69">
        <f>MONTH(AT53+1)</f>
        <v>1</v>
      </c>
      <c r="AP66" s="71">
        <f>DAY(AT55)+1</f>
        <v>19</v>
      </c>
      <c r="AQ66" s="70">
        <f>DATE(AN66,AO66,AP66)</f>
        <v>46041</v>
      </c>
      <c r="AR66" s="68"/>
      <c r="AS66" s="68"/>
      <c r="AU66" s="68"/>
      <c r="AV66" s="68"/>
      <c r="AW66" s="68"/>
      <c r="AZ66" s="68"/>
      <c r="BA66" s="69">
        <f>YEAR(BG53+1)</f>
        <v>2026</v>
      </c>
      <c r="BB66" s="69">
        <f>MONTH(BG53+1)</f>
        <v>3</v>
      </c>
      <c r="BC66" s="71">
        <f>DAY(BG55)+1</f>
        <v>16</v>
      </c>
      <c r="BD66" s="70">
        <f>DATE(BA66,BB66,BC66)</f>
        <v>46097</v>
      </c>
      <c r="BE66" s="68"/>
      <c r="BF66" s="68"/>
      <c r="BH66" s="68"/>
      <c r="BI66" s="68"/>
      <c r="BJ66" s="68"/>
      <c r="BK66" s="68"/>
      <c r="BL66" s="68"/>
      <c r="BM66" s="69">
        <f>YEAR(BS53+1)</f>
        <v>2026</v>
      </c>
      <c r="BN66" s="69">
        <f>MONTH(BS53+1)</f>
        <v>5</v>
      </c>
      <c r="BO66" s="71">
        <f>DAY(BS55)+1</f>
        <v>11</v>
      </c>
      <c r="BP66" s="70">
        <f>DATE(BM66,BN66,BO66)</f>
        <v>46153</v>
      </c>
      <c r="BQ66" s="68"/>
      <c r="BR66" s="68"/>
      <c r="BT66" s="68"/>
      <c r="BU66" s="68"/>
      <c r="BV66" s="68"/>
      <c r="BY66" s="68"/>
      <c r="BZ66" s="69">
        <f>YEAR(CF53+1)</f>
        <v>2026</v>
      </c>
      <c r="CA66" s="69">
        <f>MONTH(CF53+1)</f>
        <v>7</v>
      </c>
      <c r="CB66" s="71">
        <f>DAY(CF55)+1</f>
        <v>6</v>
      </c>
      <c r="CC66" s="70">
        <f>DATE(BZ66,CA66,CB66)</f>
        <v>46209</v>
      </c>
      <c r="CD66" s="68"/>
      <c r="CE66" s="68"/>
      <c r="CG66" s="68"/>
      <c r="CH66" s="68"/>
      <c r="CI66" s="68"/>
      <c r="CJ66" s="68"/>
      <c r="CK66" s="68"/>
      <c r="CL66" s="69">
        <f>YEAR(CR53+1)</f>
        <v>2026</v>
      </c>
      <c r="CM66" s="69">
        <f>MONTH(CR53+1)</f>
        <v>8</v>
      </c>
      <c r="CN66" s="71" t="e">
        <f>DAY(CR55)+1</f>
        <v>#VALUE!</v>
      </c>
      <c r="CO66" s="70" t="e">
        <f>DATE(CL66,CM66,CN66)</f>
        <v>#VALUE!</v>
      </c>
      <c r="CP66" s="68"/>
      <c r="CQ66" s="68"/>
      <c r="CS66" s="68"/>
      <c r="CT66" s="68"/>
      <c r="CU66" s="68"/>
    </row>
    <row r="67" spans="2:99" s="73" customFormat="1" ht="13.5" hidden="1" customHeight="1" outlineLevel="1">
      <c r="B67" s="72"/>
      <c r="C67" s="73">
        <f>I53+1</f>
        <v>45873</v>
      </c>
      <c r="D67" s="73">
        <f t="shared" ref="D67:I67" si="202">C67+1</f>
        <v>45874</v>
      </c>
      <c r="E67" s="73">
        <f t="shared" si="202"/>
        <v>45875</v>
      </c>
      <c r="F67" s="73">
        <f t="shared" si="202"/>
        <v>45876</v>
      </c>
      <c r="G67" s="73">
        <f t="shared" si="202"/>
        <v>45877</v>
      </c>
      <c r="H67" s="73">
        <f t="shared" si="202"/>
        <v>45878</v>
      </c>
      <c r="I67" s="73">
        <f t="shared" si="202"/>
        <v>45879</v>
      </c>
      <c r="J67" s="72"/>
      <c r="K67" s="72"/>
      <c r="L67" s="72"/>
      <c r="M67" s="72"/>
      <c r="N67" s="72"/>
      <c r="O67" s="73">
        <f>U53+1</f>
        <v>45929</v>
      </c>
      <c r="P67" s="73">
        <f t="shared" ref="P67:U67" si="203">O67+1</f>
        <v>45930</v>
      </c>
      <c r="Q67" s="73">
        <f t="shared" si="203"/>
        <v>45931</v>
      </c>
      <c r="R67" s="73">
        <f t="shared" si="203"/>
        <v>45932</v>
      </c>
      <c r="S67" s="73">
        <f t="shared" si="203"/>
        <v>45933</v>
      </c>
      <c r="T67" s="73">
        <f t="shared" si="203"/>
        <v>45934</v>
      </c>
      <c r="U67" s="73">
        <f t="shared" si="203"/>
        <v>45935</v>
      </c>
      <c r="V67" s="72"/>
      <c r="W67" s="72"/>
      <c r="X67" s="72"/>
      <c r="AA67" s="72"/>
      <c r="AB67" s="73">
        <f>AH53+1</f>
        <v>45985</v>
      </c>
      <c r="AC67" s="73">
        <f t="shared" ref="AC67:AH67" si="204">AB67+1</f>
        <v>45986</v>
      </c>
      <c r="AD67" s="73">
        <f t="shared" si="204"/>
        <v>45987</v>
      </c>
      <c r="AE67" s="73">
        <f t="shared" si="204"/>
        <v>45988</v>
      </c>
      <c r="AF67" s="73">
        <f t="shared" si="204"/>
        <v>45989</v>
      </c>
      <c r="AG67" s="73">
        <f t="shared" si="204"/>
        <v>45990</v>
      </c>
      <c r="AH67" s="73">
        <f t="shared" si="204"/>
        <v>45991</v>
      </c>
      <c r="AI67" s="72"/>
      <c r="AJ67" s="72"/>
      <c r="AK67" s="72"/>
      <c r="AL67" s="72"/>
      <c r="AM67" s="72"/>
      <c r="AN67" s="73">
        <f>AT53+1</f>
        <v>46041</v>
      </c>
      <c r="AO67" s="73">
        <f t="shared" ref="AO67:AT67" si="205">AN67+1</f>
        <v>46042</v>
      </c>
      <c r="AP67" s="73">
        <f t="shared" si="205"/>
        <v>46043</v>
      </c>
      <c r="AQ67" s="73">
        <f t="shared" si="205"/>
        <v>46044</v>
      </c>
      <c r="AR67" s="73">
        <f t="shared" si="205"/>
        <v>46045</v>
      </c>
      <c r="AS67" s="73">
        <f t="shared" si="205"/>
        <v>46046</v>
      </c>
      <c r="AT67" s="73">
        <f t="shared" si="205"/>
        <v>46047</v>
      </c>
      <c r="AU67" s="72"/>
      <c r="AV67" s="72"/>
      <c r="AW67" s="72"/>
      <c r="AZ67" s="72"/>
      <c r="BA67" s="73">
        <f>BG53+1</f>
        <v>46097</v>
      </c>
      <c r="BB67" s="73">
        <f t="shared" ref="BB67:BG67" si="206">BA67+1</f>
        <v>46098</v>
      </c>
      <c r="BC67" s="73">
        <f t="shared" si="206"/>
        <v>46099</v>
      </c>
      <c r="BD67" s="73">
        <f t="shared" si="206"/>
        <v>46100</v>
      </c>
      <c r="BE67" s="73">
        <f t="shared" si="206"/>
        <v>46101</v>
      </c>
      <c r="BF67" s="73">
        <f t="shared" si="206"/>
        <v>46102</v>
      </c>
      <c r="BG67" s="73">
        <f t="shared" si="206"/>
        <v>46103</v>
      </c>
      <c r="BH67" s="72"/>
      <c r="BI67" s="72"/>
      <c r="BJ67" s="72"/>
      <c r="BK67" s="72"/>
      <c r="BL67" s="72"/>
      <c r="BM67" s="73">
        <f>BS53+1</f>
        <v>46153</v>
      </c>
      <c r="BN67" s="73">
        <f t="shared" ref="BN67:BS67" si="207">BM67+1</f>
        <v>46154</v>
      </c>
      <c r="BO67" s="73">
        <f t="shared" si="207"/>
        <v>46155</v>
      </c>
      <c r="BP67" s="73">
        <f t="shared" si="207"/>
        <v>46156</v>
      </c>
      <c r="BQ67" s="73">
        <f t="shared" si="207"/>
        <v>46157</v>
      </c>
      <c r="BR67" s="73">
        <f t="shared" si="207"/>
        <v>46158</v>
      </c>
      <c r="BS67" s="73">
        <f t="shared" si="207"/>
        <v>46159</v>
      </c>
      <c r="BT67" s="72"/>
      <c r="BU67" s="72"/>
      <c r="BV67" s="72"/>
      <c r="BY67" s="72"/>
      <c r="BZ67" s="73">
        <f>CF53+1</f>
        <v>46209</v>
      </c>
      <c r="CA67" s="73">
        <f t="shared" ref="CA67" si="208">BZ67+1</f>
        <v>46210</v>
      </c>
      <c r="CB67" s="73">
        <f t="shared" ref="CB67" si="209">CA67+1</f>
        <v>46211</v>
      </c>
      <c r="CC67" s="73">
        <f t="shared" ref="CC67" si="210">CB67+1</f>
        <v>46212</v>
      </c>
      <c r="CD67" s="73">
        <f t="shared" ref="CD67" si="211">CC67+1</f>
        <v>46213</v>
      </c>
      <c r="CE67" s="73">
        <f t="shared" ref="CE67" si="212">CD67+1</f>
        <v>46214</v>
      </c>
      <c r="CF67" s="73">
        <f t="shared" ref="CF67" si="213">CE67+1</f>
        <v>46215</v>
      </c>
      <c r="CG67" s="72"/>
      <c r="CH67" s="72"/>
      <c r="CI67" s="72"/>
      <c r="CJ67" s="72"/>
      <c r="CK67" s="72"/>
      <c r="CL67" s="73">
        <f>CR53+1</f>
        <v>46265</v>
      </c>
      <c r="CM67" s="73">
        <f t="shared" ref="CM67" si="214">CL67+1</f>
        <v>46266</v>
      </c>
      <c r="CN67" s="73">
        <f t="shared" ref="CN67" si="215">CM67+1</f>
        <v>46267</v>
      </c>
      <c r="CO67" s="73">
        <f t="shared" ref="CO67" si="216">CN67+1</f>
        <v>46268</v>
      </c>
      <c r="CP67" s="73">
        <f t="shared" ref="CP67" si="217">CO67+1</f>
        <v>46269</v>
      </c>
      <c r="CQ67" s="73">
        <f t="shared" ref="CQ67" si="218">CP67+1</f>
        <v>46270</v>
      </c>
      <c r="CR67" s="73">
        <f t="shared" ref="CR67" si="219">CQ67+1</f>
        <v>46271</v>
      </c>
      <c r="CS67" s="72"/>
      <c r="CT67" s="72"/>
      <c r="CU67" s="72"/>
    </row>
    <row r="68" spans="2:99" ht="13.5" customHeight="1" collapsed="1">
      <c r="B68" s="63" t="s">
        <v>8</v>
      </c>
      <c r="C68" s="96">
        <f>DATE($C66,$D66,1)</f>
        <v>45870</v>
      </c>
      <c r="D68" s="97"/>
      <c r="E68" s="97"/>
      <c r="F68" s="97"/>
      <c r="G68" s="97"/>
      <c r="H68" s="97"/>
      <c r="I68" s="97"/>
      <c r="J68" s="97"/>
      <c r="K68" s="98"/>
      <c r="L68" s="79"/>
      <c r="M68" s="9"/>
      <c r="N68" s="63" t="s">
        <v>8</v>
      </c>
      <c r="O68" s="96">
        <f>DATE($O66,$P66,1)</f>
        <v>45901</v>
      </c>
      <c r="P68" s="97"/>
      <c r="Q68" s="97"/>
      <c r="R68" s="97"/>
      <c r="S68" s="97"/>
      <c r="T68" s="97"/>
      <c r="U68" s="97"/>
      <c r="V68" s="97"/>
      <c r="W68" s="98"/>
      <c r="X68" s="79"/>
      <c r="AA68" s="63" t="s">
        <v>8</v>
      </c>
      <c r="AB68" s="96">
        <f>DATE($AB66,$AC66,1)</f>
        <v>45962</v>
      </c>
      <c r="AC68" s="97"/>
      <c r="AD68" s="97"/>
      <c r="AE68" s="97"/>
      <c r="AF68" s="97"/>
      <c r="AG68" s="97"/>
      <c r="AH68" s="97"/>
      <c r="AI68" s="97"/>
      <c r="AJ68" s="98"/>
      <c r="AK68" s="79"/>
      <c r="AL68" s="9"/>
      <c r="AM68" s="63" t="s">
        <v>8</v>
      </c>
      <c r="AN68" s="96">
        <f>DATE($AN66,$AO66,1)</f>
        <v>46023</v>
      </c>
      <c r="AO68" s="97"/>
      <c r="AP68" s="97"/>
      <c r="AQ68" s="97"/>
      <c r="AR68" s="97"/>
      <c r="AS68" s="97"/>
      <c r="AT68" s="97"/>
      <c r="AU68" s="97"/>
      <c r="AV68" s="98"/>
      <c r="AW68" s="79"/>
      <c r="AZ68" s="63" t="s">
        <v>8</v>
      </c>
      <c r="BA68" s="96">
        <f>DATE(BA66,BB66,1)</f>
        <v>46082</v>
      </c>
      <c r="BB68" s="97"/>
      <c r="BC68" s="97"/>
      <c r="BD68" s="97"/>
      <c r="BE68" s="97"/>
      <c r="BF68" s="97"/>
      <c r="BG68" s="97"/>
      <c r="BH68" s="97"/>
      <c r="BI68" s="98"/>
      <c r="BJ68" s="79"/>
      <c r="BK68" s="9"/>
      <c r="BL68" s="63" t="s">
        <v>8</v>
      </c>
      <c r="BM68" s="96">
        <f>DATE(BM66,BN66,1)</f>
        <v>46143</v>
      </c>
      <c r="BN68" s="97"/>
      <c r="BO68" s="97"/>
      <c r="BP68" s="97"/>
      <c r="BQ68" s="97"/>
      <c r="BR68" s="97"/>
      <c r="BS68" s="97"/>
      <c r="BT68" s="97"/>
      <c r="BU68" s="98"/>
      <c r="BV68" s="79"/>
      <c r="BY68" s="63" t="s">
        <v>8</v>
      </c>
      <c r="BZ68" s="96">
        <f>DATE(BZ66,CA66,1)</f>
        <v>46204</v>
      </c>
      <c r="CA68" s="97"/>
      <c r="CB68" s="97"/>
      <c r="CC68" s="97"/>
      <c r="CD68" s="97"/>
      <c r="CE68" s="97"/>
      <c r="CF68" s="97"/>
      <c r="CG68" s="97"/>
      <c r="CH68" s="98"/>
      <c r="CI68" s="79"/>
      <c r="CJ68" s="9"/>
      <c r="CK68" s="63" t="s">
        <v>8</v>
      </c>
      <c r="CL68" s="96">
        <f>DATE(CL66,CM66,1)</f>
        <v>46235</v>
      </c>
      <c r="CM68" s="97"/>
      <c r="CN68" s="97"/>
      <c r="CO68" s="97"/>
      <c r="CP68" s="97"/>
      <c r="CQ68" s="97"/>
      <c r="CR68" s="97"/>
      <c r="CS68" s="97"/>
      <c r="CT68" s="98"/>
      <c r="CU68" s="79"/>
    </row>
    <row r="69" spans="2:99">
      <c r="B69" s="32" t="s">
        <v>9</v>
      </c>
      <c r="C69" s="28">
        <f>IF(I53&lt;$G$8,I55+1,"")</f>
        <v>35</v>
      </c>
      <c r="D69" s="29">
        <f t="shared" ref="D69:I69" si="220">IF(C67&lt;$G$8,C69+1,"")</f>
        <v>36</v>
      </c>
      <c r="E69" s="29">
        <f t="shared" si="220"/>
        <v>37</v>
      </c>
      <c r="F69" s="29">
        <f t="shared" si="220"/>
        <v>38</v>
      </c>
      <c r="G69" s="29">
        <f t="shared" si="220"/>
        <v>39</v>
      </c>
      <c r="H69" s="29">
        <f t="shared" si="220"/>
        <v>40</v>
      </c>
      <c r="I69" s="29">
        <f t="shared" si="220"/>
        <v>41</v>
      </c>
      <c r="J69" s="30" t="s">
        <v>10</v>
      </c>
      <c r="K69" s="31">
        <f>+COUNTIFS(C70:I70,"土",C74:I74,"")+COUNTIFS(C70:I70,"日",C74:I74,"")+COUNTIFS(祝日,C67)+COUNTIFS(祝日,D67)+COUNTIFS(祝日,E67)+COUNTIFS(祝日,F67)+COUNTIFS(祝日,G67)</f>
        <v>2</v>
      </c>
      <c r="M69" s="9"/>
      <c r="N69" s="32" t="s">
        <v>9</v>
      </c>
      <c r="O69" s="28">
        <f>IF(U53&lt;$G$8,U55+1,"")</f>
        <v>45929</v>
      </c>
      <c r="P69" s="29">
        <f t="shared" ref="P69:U69" si="221">IF(O67&lt;$G$8,O69+1,"")</f>
        <v>45930</v>
      </c>
      <c r="Q69" s="29">
        <f t="shared" si="221"/>
        <v>45931</v>
      </c>
      <c r="R69" s="29">
        <f t="shared" si="221"/>
        <v>45932</v>
      </c>
      <c r="S69" s="29">
        <f t="shared" si="221"/>
        <v>45933</v>
      </c>
      <c r="T69" s="29">
        <f t="shared" si="221"/>
        <v>45934</v>
      </c>
      <c r="U69" s="29">
        <f t="shared" si="221"/>
        <v>45935</v>
      </c>
      <c r="V69" s="30" t="s">
        <v>10</v>
      </c>
      <c r="W69" s="31">
        <f>+COUNTIFS(O70:U70,"土",O74:U74,"")+COUNTIFS(O70:U70,"日",O74:U74,"")+COUNTIFS(祝日,O67)+COUNTIFS(祝日,P67)+COUNTIFS(祝日,Q67)+COUNTIFS(祝日,R67)+COUNTIFS(祝日,S67)</f>
        <v>2</v>
      </c>
      <c r="AA69" s="32" t="s">
        <v>9</v>
      </c>
      <c r="AB69" s="28">
        <f>IF(AH53&lt;$G$8,AH55+1,"")</f>
        <v>45985</v>
      </c>
      <c r="AC69" s="29">
        <f t="shared" ref="AC69:AH69" si="222">IF(AB67&lt;$G$8,AB69+1,"")</f>
        <v>45986</v>
      </c>
      <c r="AD69" s="29">
        <f t="shared" si="222"/>
        <v>45987</v>
      </c>
      <c r="AE69" s="29">
        <f t="shared" si="222"/>
        <v>45988</v>
      </c>
      <c r="AF69" s="29">
        <f t="shared" si="222"/>
        <v>45989</v>
      </c>
      <c r="AG69" s="29">
        <f t="shared" si="222"/>
        <v>45990</v>
      </c>
      <c r="AH69" s="29">
        <f t="shared" si="222"/>
        <v>45991</v>
      </c>
      <c r="AI69" s="30" t="s">
        <v>10</v>
      </c>
      <c r="AJ69" s="31">
        <f>+COUNTIFS(AB70:AH70,"土",AB74:AH74,"")+COUNTIFS(AB70:AH70,"日",AB74:AH74,"")+COUNTIFS(祝日,AB67)+COUNTIFS(祝日,AC67)+COUNTIFS(祝日,AD67)+COUNTIFS(祝日,AE67)+COUNTIFS(祝日,AF67)</f>
        <v>3</v>
      </c>
      <c r="AL69" s="9"/>
      <c r="AM69" s="32" t="s">
        <v>9</v>
      </c>
      <c r="AN69" s="28">
        <f>IF(AT53&lt;$G$8,AT55+1,"")</f>
        <v>46041</v>
      </c>
      <c r="AO69" s="29">
        <f t="shared" ref="AO69:AT69" si="223">IF(AN67&lt;$G$8,AN69+1,"")</f>
        <v>46042</v>
      </c>
      <c r="AP69" s="29">
        <f t="shared" si="223"/>
        <v>46043</v>
      </c>
      <c r="AQ69" s="29">
        <f t="shared" si="223"/>
        <v>46044</v>
      </c>
      <c r="AR69" s="29">
        <f t="shared" si="223"/>
        <v>46045</v>
      </c>
      <c r="AS69" s="29">
        <f t="shared" si="223"/>
        <v>46046</v>
      </c>
      <c r="AT69" s="29">
        <f t="shared" si="223"/>
        <v>46047</v>
      </c>
      <c r="AU69" s="30" t="s">
        <v>10</v>
      </c>
      <c r="AV69" s="31">
        <f>+COUNTIFS(AN70:AT70,"土",AN74:AT74,"")+COUNTIFS(AN70:AT70,"日",AN74:AT74,"")+COUNTIFS(祝日,AN67)+COUNTIFS(祝日,AO67)+COUNTIFS(祝日,AP67)+COUNTIFS(祝日,AQ67)+COUNTIFS(祝日,AR67)</f>
        <v>2</v>
      </c>
      <c r="AZ69" s="32" t="s">
        <v>9</v>
      </c>
      <c r="BA69" s="28">
        <f>IF(BG53&lt;$G$8,BG55+1,"")</f>
        <v>46097</v>
      </c>
      <c r="BB69" s="29">
        <f t="shared" ref="BB69:BG69" si="224">IF(BA67&lt;$G$8,BA69+1,"")</f>
        <v>46098</v>
      </c>
      <c r="BC69" s="29">
        <f t="shared" si="224"/>
        <v>46099</v>
      </c>
      <c r="BD69" s="29">
        <f t="shared" si="224"/>
        <v>46100</v>
      </c>
      <c r="BE69" s="29">
        <f t="shared" si="224"/>
        <v>46101</v>
      </c>
      <c r="BF69" s="29">
        <f t="shared" si="224"/>
        <v>46102</v>
      </c>
      <c r="BG69" s="29">
        <f t="shared" si="224"/>
        <v>46103</v>
      </c>
      <c r="BH69" s="30" t="s">
        <v>10</v>
      </c>
      <c r="BI69" s="31">
        <f>+COUNTIFS(BA70:BG70,"土",BA74:BG74,"")+COUNTIFS(BA70:BG70,"日",BA74:BG74,"")+COUNTIFS(祝日,BA67)+COUNTIFS(祝日,BB67)+COUNTIFS(祝日,BC67)+COUNTIFS(祝日,BD67)+COUNTIFS(祝日,BE67)</f>
        <v>3</v>
      </c>
      <c r="BK69" s="9"/>
      <c r="BL69" s="32" t="s">
        <v>9</v>
      </c>
      <c r="BM69" s="28">
        <f>IF(BS53&lt;$G$8,BS55+1,"")</f>
        <v>46153</v>
      </c>
      <c r="BN69" s="29">
        <f t="shared" ref="BN69:BS69" si="225">IF(BM67&lt;$G$8,BM69+1,"")</f>
        <v>46154</v>
      </c>
      <c r="BO69" s="29">
        <f t="shared" si="225"/>
        <v>46155</v>
      </c>
      <c r="BP69" s="29">
        <f t="shared" si="225"/>
        <v>46156</v>
      </c>
      <c r="BQ69" s="29">
        <f t="shared" si="225"/>
        <v>46157</v>
      </c>
      <c r="BR69" s="29">
        <f t="shared" si="225"/>
        <v>46158</v>
      </c>
      <c r="BS69" s="29">
        <f t="shared" si="225"/>
        <v>46159</v>
      </c>
      <c r="BT69" s="30" t="s">
        <v>10</v>
      </c>
      <c r="BU69" s="31">
        <f>+COUNTIFS(BM70:BS70,"土",BM74:BS74,"")+COUNTIFS(BM70:BS70,"日",BM74:BS74,"")+COUNTIFS(祝日,BM67)+COUNTIFS(祝日,BN67)+COUNTIFS(祝日,BO67)+COUNTIFS(祝日,BP67)+COUNTIFS(祝日,BQ67)</f>
        <v>2</v>
      </c>
      <c r="BY69" s="32" t="s">
        <v>9</v>
      </c>
      <c r="BZ69" s="28">
        <f>IF(CF53&lt;$G$8,CF55+1,"")</f>
        <v>46209</v>
      </c>
      <c r="CA69" s="29">
        <f t="shared" ref="CA69" si="226">IF(BZ67&lt;$G$8,BZ69+1,"")</f>
        <v>46210</v>
      </c>
      <c r="CB69" s="29">
        <f t="shared" ref="CB69" si="227">IF(CA67&lt;$G$8,CA69+1,"")</f>
        <v>46211</v>
      </c>
      <c r="CC69" s="29" t="str">
        <f t="shared" ref="CC69" si="228">IF(CB67&lt;$G$8,CB69+1,"")</f>
        <v/>
      </c>
      <c r="CD69" s="29" t="str">
        <f t="shared" ref="CD69" si="229">IF(CC67&lt;$G$8,CC69+1,"")</f>
        <v/>
      </c>
      <c r="CE69" s="29" t="str">
        <f t="shared" ref="CE69" si="230">IF(CD67&lt;$G$8,CD69+1,"")</f>
        <v/>
      </c>
      <c r="CF69" s="29" t="str">
        <f t="shared" ref="CF69" si="231">IF(CE67&lt;$G$8,CE69+1,"")</f>
        <v/>
      </c>
      <c r="CG69" s="30" t="s">
        <v>10</v>
      </c>
      <c r="CH69" s="31">
        <f>+COUNTIFS(BZ70:CF70,"土",BZ74:CF74,"")+COUNTIFS(BZ70:CF70,"日",BZ74:CF74,"")+COUNTIFS(祝日,BZ67)+COUNTIFS(祝日,CA67)+COUNTIFS(祝日,CB67)+COUNTIFS(祝日,CC67)+COUNTIFS(祝日,CD67)</f>
        <v>0</v>
      </c>
      <c r="CJ69" s="9"/>
      <c r="CK69" s="32" t="s">
        <v>9</v>
      </c>
      <c r="CL69" s="28" t="str">
        <f>IF(CR53&lt;$G$8,CR55+1,"")</f>
        <v/>
      </c>
      <c r="CM69" s="29" t="str">
        <f t="shared" ref="CM69" si="232">IF(CL67&lt;$G$8,CL69+1,"")</f>
        <v/>
      </c>
      <c r="CN69" s="29" t="str">
        <f t="shared" ref="CN69" si="233">IF(CM67&lt;$G$8,CM69+1,"")</f>
        <v/>
      </c>
      <c r="CO69" s="29" t="str">
        <f t="shared" ref="CO69" si="234">IF(CN67&lt;$G$8,CN69+1,"")</f>
        <v/>
      </c>
      <c r="CP69" s="29" t="str">
        <f t="shared" ref="CP69" si="235">IF(CO67&lt;$G$8,CO69+1,"")</f>
        <v/>
      </c>
      <c r="CQ69" s="29" t="str">
        <f t="shared" ref="CQ69" si="236">IF(CP67&lt;$G$8,CP69+1,"")</f>
        <v/>
      </c>
      <c r="CR69" s="29" t="str">
        <f t="shared" ref="CR69" si="237">IF(CQ67&lt;$G$8,CQ69+1,"")</f>
        <v/>
      </c>
      <c r="CS69" s="30" t="s">
        <v>10</v>
      </c>
      <c r="CT69" s="31">
        <f>+COUNTIFS(CL70:CR70,"土",CL74:CR74,"")+COUNTIFS(CL70:CR70,"日",CL74:CR74,"")+COUNTIFS(祝日,CL67)+COUNTIFS(祝日,CM67)+COUNTIFS(祝日,CN67)+COUNTIFS(祝日,CO67)+COUNTIFS(祝日,CP67)</f>
        <v>0</v>
      </c>
    </row>
    <row r="70" spans="2:99">
      <c r="B70" s="32" t="s">
        <v>11</v>
      </c>
      <c r="C70" s="33" t="str">
        <f>IF(C69="","","月")</f>
        <v>月</v>
      </c>
      <c r="D70" s="33" t="str">
        <f>IF(D69="","","火")</f>
        <v>火</v>
      </c>
      <c r="E70" s="33" t="str">
        <f>IF(E69="","","水")</f>
        <v>水</v>
      </c>
      <c r="F70" s="33" t="str">
        <f>IF(F69="","","木")</f>
        <v>木</v>
      </c>
      <c r="G70" s="33" t="str">
        <f>IF(G69="","","金")</f>
        <v>金</v>
      </c>
      <c r="H70" s="33" t="str">
        <f>IF(H69="","","土")</f>
        <v>土</v>
      </c>
      <c r="I70" s="33" t="str">
        <f>IF(I69="","","日")</f>
        <v>日</v>
      </c>
      <c r="J70" s="30" t="s">
        <v>12</v>
      </c>
      <c r="K70" s="31">
        <f>+COUNTIF(C74:I74,"夏休")+COUNTIF(C74:I74,"冬休")+COUNTIF(C74:I74,"中止")</f>
        <v>0</v>
      </c>
      <c r="L70" s="7">
        <f>+COUNTIF(H74:I74,"夏休")+COUNTIF(H74:I74,"冬休")+COUNTIF(H74:I74,"中止")</f>
        <v>0</v>
      </c>
      <c r="M70" s="9"/>
      <c r="N70" s="32" t="s">
        <v>11</v>
      </c>
      <c r="O70" s="33" t="str">
        <f>IF(O69="","","月")</f>
        <v>月</v>
      </c>
      <c r="P70" s="33" t="str">
        <f>IF(P69="","","火")</f>
        <v>火</v>
      </c>
      <c r="Q70" s="33" t="str">
        <f>IF(Q69="","","水")</f>
        <v>水</v>
      </c>
      <c r="R70" s="33" t="str">
        <f>IF(R69="","","木")</f>
        <v>木</v>
      </c>
      <c r="S70" s="33" t="str">
        <f>IF(S69="","","金")</f>
        <v>金</v>
      </c>
      <c r="T70" s="33" t="str">
        <f>IF(T69="","","土")</f>
        <v>土</v>
      </c>
      <c r="U70" s="33" t="str">
        <f>IF(U69="","","日")</f>
        <v>日</v>
      </c>
      <c r="V70" s="30" t="s">
        <v>12</v>
      </c>
      <c r="W70" s="31">
        <f>+COUNTIF(O74:U74,"夏休")+COUNTIF(O74:U74,"冬休")+COUNTIF(O74:U74,"中止")</f>
        <v>0</v>
      </c>
      <c r="X70" s="7">
        <f>+COUNTIF(T74:U74,"夏休")+COUNTIF(T74:U74,"冬休")+COUNTIF(T74:U74,"中止")</f>
        <v>0</v>
      </c>
      <c r="AA70" s="32" t="s">
        <v>11</v>
      </c>
      <c r="AB70" s="33" t="str">
        <f>IF(AB69="","","月")</f>
        <v>月</v>
      </c>
      <c r="AC70" s="33" t="str">
        <f>IF(AC69="","","火")</f>
        <v>火</v>
      </c>
      <c r="AD70" s="33" t="str">
        <f>IF(AD69="","","水")</f>
        <v>水</v>
      </c>
      <c r="AE70" s="33" t="str">
        <f>IF(AE69="","","木")</f>
        <v>木</v>
      </c>
      <c r="AF70" s="33" t="str">
        <f>IF(AF69="","","金")</f>
        <v>金</v>
      </c>
      <c r="AG70" s="33" t="str">
        <f>IF(AG69="","","土")</f>
        <v>土</v>
      </c>
      <c r="AH70" s="33" t="str">
        <f>IF(AH69="","","日")</f>
        <v>日</v>
      </c>
      <c r="AI70" s="30" t="s">
        <v>12</v>
      </c>
      <c r="AJ70" s="31">
        <f>+COUNTIF(AB74:AH74,"夏休")+COUNTIF(AB74:AH74,"冬休")+COUNTIF(AB74:AH74,"中止")</f>
        <v>0</v>
      </c>
      <c r="AK70" s="7">
        <f>+COUNTIF(AG74:AH74,"夏休")+COUNTIF(AG74:AH74,"冬休")+COUNTIF(AG74:AH74,"中止")</f>
        <v>0</v>
      </c>
      <c r="AL70" s="9"/>
      <c r="AM70" s="32" t="s">
        <v>11</v>
      </c>
      <c r="AN70" s="33" t="str">
        <f>IF(AN69="","","月")</f>
        <v>月</v>
      </c>
      <c r="AO70" s="33" t="str">
        <f>IF(AO69="","","火")</f>
        <v>火</v>
      </c>
      <c r="AP70" s="33" t="str">
        <f>IF(AP69="","","水")</f>
        <v>水</v>
      </c>
      <c r="AQ70" s="33" t="str">
        <f>IF(AQ69="","","木")</f>
        <v>木</v>
      </c>
      <c r="AR70" s="33" t="str">
        <f>IF(AR69="","","金")</f>
        <v>金</v>
      </c>
      <c r="AS70" s="33" t="str">
        <f>IF(AS69="","","土")</f>
        <v>土</v>
      </c>
      <c r="AT70" s="33" t="str">
        <f>IF(AT69="","","日")</f>
        <v>日</v>
      </c>
      <c r="AU70" s="30" t="s">
        <v>12</v>
      </c>
      <c r="AV70" s="31">
        <f>+COUNTIF(AN74:AT74,"夏休")+COUNTIF(AN74:AT74,"冬休")+COUNTIF(AN74:AT74,"中止")</f>
        <v>0</v>
      </c>
      <c r="AW70" s="7">
        <f>+COUNTIF(AS74:AT74,"夏休")+COUNTIF(AS74:AT74,"冬休")+COUNTIF(AS74:AT74,"中止")</f>
        <v>0</v>
      </c>
      <c r="AZ70" s="32" t="s">
        <v>11</v>
      </c>
      <c r="BA70" s="33" t="str">
        <f>IF(BA69="","","月")</f>
        <v>月</v>
      </c>
      <c r="BB70" s="33" t="str">
        <f>IF(BB69="","","火")</f>
        <v>火</v>
      </c>
      <c r="BC70" s="33" t="str">
        <f>IF(BC69="","","水")</f>
        <v>水</v>
      </c>
      <c r="BD70" s="33" t="str">
        <f>IF(BD69="","","木")</f>
        <v>木</v>
      </c>
      <c r="BE70" s="33" t="str">
        <f>IF(BE69="","","金")</f>
        <v>金</v>
      </c>
      <c r="BF70" s="33" t="str">
        <f>IF(BF69="","","土")</f>
        <v>土</v>
      </c>
      <c r="BG70" s="33" t="str">
        <f>IF(BG69="","","日")</f>
        <v>日</v>
      </c>
      <c r="BH70" s="30" t="s">
        <v>12</v>
      </c>
      <c r="BI70" s="31">
        <f>+COUNTIF(BA74:BG74,"夏休")+COUNTIF(BA74:BG74,"冬休")+COUNTIF(BA74:BG74,"中止")</f>
        <v>0</v>
      </c>
      <c r="BJ70" s="7">
        <f>+COUNTIF(BF74:BG74,"夏休")+COUNTIF(BF74:BG74,"冬休")+COUNTIF(BF74:BG74,"中止")</f>
        <v>0</v>
      </c>
      <c r="BK70" s="9"/>
      <c r="BL70" s="32" t="s">
        <v>11</v>
      </c>
      <c r="BM70" s="33" t="str">
        <f>IF(BM69="","","月")</f>
        <v>月</v>
      </c>
      <c r="BN70" s="33" t="str">
        <f>IF(BN69="","","火")</f>
        <v>火</v>
      </c>
      <c r="BO70" s="33" t="str">
        <f>IF(BO69="","","水")</f>
        <v>水</v>
      </c>
      <c r="BP70" s="33" t="str">
        <f>IF(BP69="","","木")</f>
        <v>木</v>
      </c>
      <c r="BQ70" s="33" t="str">
        <f>IF(BQ69="","","金")</f>
        <v>金</v>
      </c>
      <c r="BR70" s="33" t="str">
        <f>IF(BR69="","","土")</f>
        <v>土</v>
      </c>
      <c r="BS70" s="33" t="str">
        <f>IF(BS69="","","日")</f>
        <v>日</v>
      </c>
      <c r="BT70" s="30" t="s">
        <v>12</v>
      </c>
      <c r="BU70" s="31">
        <f>+COUNTIF(BM74:BS74,"夏休")+COUNTIF(BM74:BS74,"冬休")+COUNTIF(BM74:BS74,"中止")</f>
        <v>0</v>
      </c>
      <c r="BV70" s="7">
        <f>+COUNTIF(BR74:BS74,"夏休")+COUNTIF(BR74:BS74,"冬休")+COUNTIF(BR74:BS74,"中止")</f>
        <v>0</v>
      </c>
      <c r="BY70" s="32" t="s">
        <v>11</v>
      </c>
      <c r="BZ70" s="33" t="str">
        <f>IF(BZ69="","","月")</f>
        <v>月</v>
      </c>
      <c r="CA70" s="33" t="str">
        <f>IF(CA69="","","火")</f>
        <v>火</v>
      </c>
      <c r="CB70" s="33" t="str">
        <f>IF(CB69="","","水")</f>
        <v>水</v>
      </c>
      <c r="CC70" s="33" t="str">
        <f>IF(CC69="","","木")</f>
        <v/>
      </c>
      <c r="CD70" s="33" t="str">
        <f>IF(CD69="","","金")</f>
        <v/>
      </c>
      <c r="CE70" s="33" t="str">
        <f>IF(CE69="","","土")</f>
        <v/>
      </c>
      <c r="CF70" s="33" t="str">
        <f>IF(CF69="","","日")</f>
        <v/>
      </c>
      <c r="CG70" s="30" t="s">
        <v>12</v>
      </c>
      <c r="CH70" s="31">
        <f>+COUNTIF(BZ74:CF74,"夏休")+COUNTIF(BZ74:CF74,"冬休")+COUNTIF(BZ74:CF74,"中止")</f>
        <v>0</v>
      </c>
      <c r="CI70" s="7">
        <f>+COUNTIF(CE74:CF74,"夏休")+COUNTIF(CE74:CF74,"冬休")+COUNTIF(CE74:CF74,"中止")</f>
        <v>0</v>
      </c>
      <c r="CJ70" s="9"/>
      <c r="CK70" s="32" t="s">
        <v>11</v>
      </c>
      <c r="CL70" s="33" t="str">
        <f>IF(CL69="","","月")</f>
        <v/>
      </c>
      <c r="CM70" s="33" t="str">
        <f>IF(CM69="","","火")</f>
        <v/>
      </c>
      <c r="CN70" s="33" t="str">
        <f>IF(CN69="","","水")</f>
        <v/>
      </c>
      <c r="CO70" s="33" t="str">
        <f>IF(CO69="","","木")</f>
        <v/>
      </c>
      <c r="CP70" s="33" t="str">
        <f>IF(CP69="","","金")</f>
        <v/>
      </c>
      <c r="CQ70" s="33" t="str">
        <f>IF(CQ69="","","土")</f>
        <v/>
      </c>
      <c r="CR70" s="33" t="str">
        <f>IF(CR69="","","日")</f>
        <v/>
      </c>
      <c r="CS70" s="30" t="s">
        <v>12</v>
      </c>
      <c r="CT70" s="31">
        <f>+COUNTIF(CL74:CR74,"夏休")+COUNTIF(CL74:CR74,"冬休")+COUNTIF(CL74:CR74,"中止")</f>
        <v>0</v>
      </c>
      <c r="CU70" s="7">
        <f>+COUNTIF(CQ74:CR74,"夏休")+COUNTIF(CQ74:CR74,"冬休")+COUNTIF(CQ74:CR74,"中止")</f>
        <v>0</v>
      </c>
    </row>
    <row r="71" spans="2:99" ht="13.5" customHeight="1">
      <c r="B71" s="102" t="s">
        <v>13</v>
      </c>
      <c r="C71" s="105"/>
      <c r="D71" s="99"/>
      <c r="E71" s="99"/>
      <c r="F71" s="99"/>
      <c r="G71" s="99"/>
      <c r="H71" s="99"/>
      <c r="I71" s="99"/>
      <c r="J71" s="34" t="s">
        <v>14</v>
      </c>
      <c r="K71" s="74">
        <f>COUNT(C69:I69)-K70</f>
        <v>7</v>
      </c>
      <c r="L71" s="80"/>
      <c r="M71" s="9"/>
      <c r="N71" s="102" t="s">
        <v>13</v>
      </c>
      <c r="O71" s="105"/>
      <c r="P71" s="99"/>
      <c r="Q71" s="99"/>
      <c r="R71" s="99"/>
      <c r="S71" s="99"/>
      <c r="T71" s="99"/>
      <c r="U71" s="99"/>
      <c r="V71" s="34" t="s">
        <v>14</v>
      </c>
      <c r="W71" s="74">
        <f>COUNT(O69:U69)-W70</f>
        <v>7</v>
      </c>
      <c r="X71" s="80"/>
      <c r="AA71" s="102" t="s">
        <v>13</v>
      </c>
      <c r="AB71" s="105"/>
      <c r="AC71" s="99"/>
      <c r="AD71" s="99"/>
      <c r="AE71" s="99"/>
      <c r="AF71" s="99"/>
      <c r="AG71" s="99"/>
      <c r="AH71" s="99"/>
      <c r="AI71" s="34" t="s">
        <v>14</v>
      </c>
      <c r="AJ71" s="74">
        <f>COUNT(AB69:AH69)-AJ70</f>
        <v>7</v>
      </c>
      <c r="AK71" s="80"/>
      <c r="AL71" s="9"/>
      <c r="AM71" s="102" t="s">
        <v>13</v>
      </c>
      <c r="AN71" s="105"/>
      <c r="AO71" s="99"/>
      <c r="AP71" s="99"/>
      <c r="AQ71" s="99"/>
      <c r="AR71" s="99"/>
      <c r="AS71" s="99"/>
      <c r="AT71" s="99"/>
      <c r="AU71" s="34" t="s">
        <v>14</v>
      </c>
      <c r="AV71" s="74">
        <f>COUNT(AN69:AT69)-AV70</f>
        <v>7</v>
      </c>
      <c r="AW71" s="80"/>
      <c r="AZ71" s="102" t="s">
        <v>13</v>
      </c>
      <c r="BA71" s="105"/>
      <c r="BB71" s="99"/>
      <c r="BC71" s="99"/>
      <c r="BD71" s="99"/>
      <c r="BE71" s="99"/>
      <c r="BF71" s="99"/>
      <c r="BG71" s="99"/>
      <c r="BH71" s="34" t="s">
        <v>14</v>
      </c>
      <c r="BI71" s="74">
        <f>COUNT(BA69:BG69)-BI70</f>
        <v>7</v>
      </c>
      <c r="BJ71" s="80"/>
      <c r="BK71" s="9"/>
      <c r="BL71" s="102" t="s">
        <v>13</v>
      </c>
      <c r="BM71" s="105"/>
      <c r="BN71" s="99"/>
      <c r="BO71" s="99"/>
      <c r="BP71" s="99"/>
      <c r="BQ71" s="99"/>
      <c r="BR71" s="99"/>
      <c r="BS71" s="99"/>
      <c r="BT71" s="34" t="s">
        <v>14</v>
      </c>
      <c r="BU71" s="74">
        <f>COUNT(BM69:BS69)-BU70</f>
        <v>7</v>
      </c>
      <c r="BV71" s="80"/>
      <c r="BY71" s="102" t="s">
        <v>13</v>
      </c>
      <c r="BZ71" s="105"/>
      <c r="CA71" s="99"/>
      <c r="CB71" s="99"/>
      <c r="CC71" s="99"/>
      <c r="CD71" s="99"/>
      <c r="CE71" s="99"/>
      <c r="CF71" s="99"/>
      <c r="CG71" s="34" t="s">
        <v>14</v>
      </c>
      <c r="CH71" s="74">
        <f>COUNT(BZ69:CF69)-CH70</f>
        <v>3</v>
      </c>
      <c r="CI71" s="80"/>
      <c r="CJ71" s="9"/>
      <c r="CK71" s="102" t="s">
        <v>13</v>
      </c>
      <c r="CL71" s="105"/>
      <c r="CM71" s="99"/>
      <c r="CN71" s="99"/>
      <c r="CO71" s="99"/>
      <c r="CP71" s="99"/>
      <c r="CQ71" s="99"/>
      <c r="CR71" s="99"/>
      <c r="CS71" s="34" t="s">
        <v>14</v>
      </c>
      <c r="CT71" s="74">
        <f>COUNT(CL69:CR69)-CT70</f>
        <v>0</v>
      </c>
      <c r="CU71" s="80"/>
    </row>
    <row r="72" spans="2:99" ht="13.5" customHeight="1">
      <c r="B72" s="103"/>
      <c r="C72" s="106"/>
      <c r="D72" s="100"/>
      <c r="E72" s="100"/>
      <c r="F72" s="100"/>
      <c r="G72" s="100"/>
      <c r="H72" s="100"/>
      <c r="I72" s="100"/>
      <c r="J72" s="34" t="s">
        <v>15</v>
      </c>
      <c r="K72" s="36">
        <f>+COUNTIF(C75:I75,"休")</f>
        <v>0</v>
      </c>
      <c r="M72" s="37"/>
      <c r="N72" s="103"/>
      <c r="O72" s="106"/>
      <c r="P72" s="100"/>
      <c r="Q72" s="100"/>
      <c r="R72" s="100"/>
      <c r="S72" s="100"/>
      <c r="T72" s="100"/>
      <c r="U72" s="100"/>
      <c r="V72" s="34" t="s">
        <v>15</v>
      </c>
      <c r="W72" s="36">
        <f>+COUNTIF(O75:U75,"休")</f>
        <v>0</v>
      </c>
      <c r="AA72" s="103"/>
      <c r="AB72" s="106"/>
      <c r="AC72" s="100"/>
      <c r="AD72" s="100"/>
      <c r="AE72" s="100"/>
      <c r="AF72" s="100"/>
      <c r="AG72" s="100"/>
      <c r="AH72" s="100"/>
      <c r="AI72" s="34" t="s">
        <v>15</v>
      </c>
      <c r="AJ72" s="36">
        <f>+COUNTIF(AB75:AH75,"休")</f>
        <v>0</v>
      </c>
      <c r="AL72" s="37"/>
      <c r="AM72" s="103"/>
      <c r="AN72" s="106"/>
      <c r="AO72" s="100"/>
      <c r="AP72" s="100"/>
      <c r="AQ72" s="100"/>
      <c r="AR72" s="100"/>
      <c r="AS72" s="100"/>
      <c r="AT72" s="100"/>
      <c r="AU72" s="34" t="s">
        <v>15</v>
      </c>
      <c r="AV72" s="36">
        <f>+COUNTIF(AN75:AT75,"休")</f>
        <v>0</v>
      </c>
      <c r="AZ72" s="103"/>
      <c r="BA72" s="106"/>
      <c r="BB72" s="100"/>
      <c r="BC72" s="100"/>
      <c r="BD72" s="100"/>
      <c r="BE72" s="100"/>
      <c r="BF72" s="100"/>
      <c r="BG72" s="100"/>
      <c r="BH72" s="34" t="s">
        <v>15</v>
      </c>
      <c r="BI72" s="36">
        <f>+COUNTIF(BA75:BG75,"休")</f>
        <v>0</v>
      </c>
      <c r="BK72" s="37"/>
      <c r="BL72" s="103"/>
      <c r="BM72" s="106"/>
      <c r="BN72" s="100"/>
      <c r="BO72" s="100"/>
      <c r="BP72" s="100"/>
      <c r="BQ72" s="100"/>
      <c r="BR72" s="100"/>
      <c r="BS72" s="100"/>
      <c r="BT72" s="34" t="s">
        <v>15</v>
      </c>
      <c r="BU72" s="36">
        <f>+COUNTIF(BM75:BS75,"休")</f>
        <v>0</v>
      </c>
      <c r="BY72" s="103"/>
      <c r="BZ72" s="106"/>
      <c r="CA72" s="100"/>
      <c r="CB72" s="100"/>
      <c r="CC72" s="100"/>
      <c r="CD72" s="100"/>
      <c r="CE72" s="100"/>
      <c r="CF72" s="100"/>
      <c r="CG72" s="34" t="s">
        <v>15</v>
      </c>
      <c r="CH72" s="36">
        <f>+COUNTIF(BZ75:CF75,"休")</f>
        <v>0</v>
      </c>
      <c r="CJ72" s="37"/>
      <c r="CK72" s="103"/>
      <c r="CL72" s="106"/>
      <c r="CM72" s="100"/>
      <c r="CN72" s="100"/>
      <c r="CO72" s="100"/>
      <c r="CP72" s="100"/>
      <c r="CQ72" s="100"/>
      <c r="CR72" s="100"/>
      <c r="CS72" s="34" t="s">
        <v>15</v>
      </c>
      <c r="CT72" s="36">
        <f>+COUNTIF(CL75:CR75,"休")</f>
        <v>0</v>
      </c>
    </row>
    <row r="73" spans="2:99" ht="13.5" customHeight="1">
      <c r="B73" s="104"/>
      <c r="C73" s="107"/>
      <c r="D73" s="101"/>
      <c r="E73" s="101"/>
      <c r="F73" s="101"/>
      <c r="G73" s="101"/>
      <c r="H73" s="101"/>
      <c r="I73" s="101"/>
      <c r="J73" s="34" t="s">
        <v>16</v>
      </c>
      <c r="K73" s="38">
        <f>+K72/K71</f>
        <v>0</v>
      </c>
      <c r="L73" s="52"/>
      <c r="M73" s="9"/>
      <c r="N73" s="104"/>
      <c r="O73" s="107"/>
      <c r="P73" s="101"/>
      <c r="Q73" s="101"/>
      <c r="R73" s="101"/>
      <c r="S73" s="101"/>
      <c r="T73" s="101"/>
      <c r="U73" s="101"/>
      <c r="V73" s="34" t="s">
        <v>16</v>
      </c>
      <c r="W73" s="38">
        <f>+W72/W71</f>
        <v>0</v>
      </c>
      <c r="X73" s="52"/>
      <c r="AA73" s="104"/>
      <c r="AB73" s="107"/>
      <c r="AC73" s="101"/>
      <c r="AD73" s="101"/>
      <c r="AE73" s="101"/>
      <c r="AF73" s="101"/>
      <c r="AG73" s="101"/>
      <c r="AH73" s="101"/>
      <c r="AI73" s="34" t="s">
        <v>16</v>
      </c>
      <c r="AJ73" s="38">
        <f>+AJ72/AJ71</f>
        <v>0</v>
      </c>
      <c r="AK73" s="52"/>
      <c r="AL73" s="9"/>
      <c r="AM73" s="104"/>
      <c r="AN73" s="107"/>
      <c r="AO73" s="101"/>
      <c r="AP73" s="101"/>
      <c r="AQ73" s="101"/>
      <c r="AR73" s="101"/>
      <c r="AS73" s="101"/>
      <c r="AT73" s="101"/>
      <c r="AU73" s="34" t="s">
        <v>16</v>
      </c>
      <c r="AV73" s="38">
        <f>+AV72/AV71</f>
        <v>0</v>
      </c>
      <c r="AW73" s="52"/>
      <c r="AZ73" s="104"/>
      <c r="BA73" s="107"/>
      <c r="BB73" s="101"/>
      <c r="BC73" s="101"/>
      <c r="BD73" s="101"/>
      <c r="BE73" s="101"/>
      <c r="BF73" s="101"/>
      <c r="BG73" s="101"/>
      <c r="BH73" s="34" t="s">
        <v>16</v>
      </c>
      <c r="BI73" s="38">
        <f>+BI72/BI71</f>
        <v>0</v>
      </c>
      <c r="BJ73" s="52"/>
      <c r="BK73" s="9"/>
      <c r="BL73" s="104"/>
      <c r="BM73" s="107"/>
      <c r="BN73" s="101"/>
      <c r="BO73" s="101"/>
      <c r="BP73" s="101"/>
      <c r="BQ73" s="101"/>
      <c r="BR73" s="101"/>
      <c r="BS73" s="101"/>
      <c r="BT73" s="34" t="s">
        <v>16</v>
      </c>
      <c r="BU73" s="38">
        <f>+BU72/BU71</f>
        <v>0</v>
      </c>
      <c r="BV73" s="52"/>
      <c r="BY73" s="104"/>
      <c r="BZ73" s="107"/>
      <c r="CA73" s="101"/>
      <c r="CB73" s="101"/>
      <c r="CC73" s="101"/>
      <c r="CD73" s="101"/>
      <c r="CE73" s="101"/>
      <c r="CF73" s="101"/>
      <c r="CG73" s="34" t="s">
        <v>16</v>
      </c>
      <c r="CH73" s="38">
        <f>+CH72/CH71</f>
        <v>0</v>
      </c>
      <c r="CI73" s="52"/>
      <c r="CJ73" s="9"/>
      <c r="CK73" s="104"/>
      <c r="CL73" s="107"/>
      <c r="CM73" s="101"/>
      <c r="CN73" s="101"/>
      <c r="CO73" s="101"/>
      <c r="CP73" s="101"/>
      <c r="CQ73" s="101"/>
      <c r="CR73" s="101"/>
      <c r="CS73" s="34" t="s">
        <v>16</v>
      </c>
      <c r="CT73" s="38" t="e">
        <f>+CT72/CT71</f>
        <v>#DIV/0!</v>
      </c>
      <c r="CU73" s="52"/>
    </row>
    <row r="74" spans="2:99">
      <c r="B74" s="39" t="s">
        <v>17</v>
      </c>
      <c r="C74" s="2"/>
      <c r="D74" s="2"/>
      <c r="E74" s="2"/>
      <c r="F74" s="2"/>
      <c r="G74" s="2"/>
      <c r="H74" s="2"/>
      <c r="I74" s="2"/>
      <c r="J74" s="34" t="s">
        <v>19</v>
      </c>
      <c r="K74" s="36">
        <f>+COUNTIF(C76:I76,"*休")</f>
        <v>0</v>
      </c>
      <c r="M74" s="9"/>
      <c r="N74" s="39" t="s">
        <v>17</v>
      </c>
      <c r="O74" s="2"/>
      <c r="P74" s="2"/>
      <c r="Q74" s="2"/>
      <c r="R74" s="2"/>
      <c r="S74" s="2"/>
      <c r="T74" s="2"/>
      <c r="U74" s="2"/>
      <c r="V74" s="34" t="s">
        <v>19</v>
      </c>
      <c r="W74" s="36">
        <f>+COUNTIF(O76:U76,"*休")</f>
        <v>0</v>
      </c>
      <c r="AA74" s="39" t="s">
        <v>17</v>
      </c>
      <c r="AB74" s="2"/>
      <c r="AC74" s="2"/>
      <c r="AD74" s="2"/>
      <c r="AE74" s="2"/>
      <c r="AF74" s="2"/>
      <c r="AG74" s="2"/>
      <c r="AH74" s="2"/>
      <c r="AI74" s="34" t="s">
        <v>19</v>
      </c>
      <c r="AJ74" s="36">
        <f>+COUNTIF(AB76:AH76,"*休")</f>
        <v>0</v>
      </c>
      <c r="AL74" s="9"/>
      <c r="AM74" s="39" t="s">
        <v>17</v>
      </c>
      <c r="AN74" s="2"/>
      <c r="AO74" s="2"/>
      <c r="AP74" s="2"/>
      <c r="AQ74" s="2"/>
      <c r="AR74" s="2"/>
      <c r="AS74" s="2"/>
      <c r="AT74" s="2"/>
      <c r="AU74" s="34" t="s">
        <v>19</v>
      </c>
      <c r="AV74" s="36">
        <f>+COUNTIF(AN76:AT76,"*休")</f>
        <v>0</v>
      </c>
      <c r="AZ74" s="39" t="s">
        <v>17</v>
      </c>
      <c r="BA74" s="2"/>
      <c r="BB74" s="2"/>
      <c r="BC74" s="2"/>
      <c r="BD74" s="2"/>
      <c r="BE74" s="2"/>
      <c r="BF74" s="2"/>
      <c r="BG74" s="2"/>
      <c r="BH74" s="34" t="s">
        <v>19</v>
      </c>
      <c r="BI74" s="36">
        <f>+COUNTIF(BA76:BG76,"*休")</f>
        <v>0</v>
      </c>
      <c r="BK74" s="9"/>
      <c r="BL74" s="39" t="s">
        <v>17</v>
      </c>
      <c r="BM74" s="2"/>
      <c r="BN74" s="2"/>
      <c r="BO74" s="2"/>
      <c r="BP74" s="2"/>
      <c r="BQ74" s="2"/>
      <c r="BR74" s="2"/>
      <c r="BS74" s="2"/>
      <c r="BT74" s="34" t="s">
        <v>19</v>
      </c>
      <c r="BU74" s="36">
        <f>+COUNTIF(BM76:BS76,"*休")</f>
        <v>0</v>
      </c>
      <c r="BY74" s="39" t="s">
        <v>17</v>
      </c>
      <c r="BZ74" s="2"/>
      <c r="CA74" s="2"/>
      <c r="CB74" s="2"/>
      <c r="CC74" s="2"/>
      <c r="CD74" s="2"/>
      <c r="CE74" s="2"/>
      <c r="CF74" s="2"/>
      <c r="CG74" s="34" t="s">
        <v>19</v>
      </c>
      <c r="CH74" s="36">
        <f>+COUNTIF(BZ76:CF76,"*休")</f>
        <v>0</v>
      </c>
      <c r="CJ74" s="9"/>
      <c r="CK74" s="39" t="s">
        <v>17</v>
      </c>
      <c r="CL74" s="2"/>
      <c r="CM74" s="2"/>
      <c r="CN74" s="2"/>
      <c r="CO74" s="2"/>
      <c r="CP74" s="2"/>
      <c r="CQ74" s="2"/>
      <c r="CR74" s="2"/>
      <c r="CS74" s="34" t="s">
        <v>19</v>
      </c>
      <c r="CT74" s="36">
        <f>+COUNTIF(CL76:CR76,"*休")</f>
        <v>0</v>
      </c>
    </row>
    <row r="75" spans="2:99">
      <c r="B75" s="32" t="s">
        <v>20</v>
      </c>
      <c r="C75" s="2"/>
      <c r="D75" s="2"/>
      <c r="E75" s="2"/>
      <c r="F75" s="2"/>
      <c r="G75" s="2"/>
      <c r="H75" s="2"/>
      <c r="I75" s="2"/>
      <c r="J75" s="40" t="s">
        <v>21</v>
      </c>
      <c r="K75" s="41">
        <f>+K74/K71</f>
        <v>0</v>
      </c>
      <c r="L75" s="52"/>
      <c r="M75" s="9"/>
      <c r="N75" s="32" t="s">
        <v>20</v>
      </c>
      <c r="O75" s="2"/>
      <c r="P75" s="2"/>
      <c r="Q75" s="2"/>
      <c r="R75" s="2"/>
      <c r="S75" s="2"/>
      <c r="T75" s="2"/>
      <c r="U75" s="2"/>
      <c r="V75" s="40" t="s">
        <v>21</v>
      </c>
      <c r="W75" s="41">
        <f>+W74/W71</f>
        <v>0</v>
      </c>
      <c r="X75" s="52"/>
      <c r="AA75" s="32" t="s">
        <v>20</v>
      </c>
      <c r="AB75" s="2"/>
      <c r="AC75" s="2"/>
      <c r="AD75" s="2"/>
      <c r="AE75" s="2"/>
      <c r="AF75" s="2"/>
      <c r="AG75" s="2"/>
      <c r="AH75" s="2"/>
      <c r="AI75" s="40" t="s">
        <v>21</v>
      </c>
      <c r="AJ75" s="41">
        <f>+AJ74/AJ71</f>
        <v>0</v>
      </c>
      <c r="AK75" s="52"/>
      <c r="AL75" s="9"/>
      <c r="AM75" s="32" t="s">
        <v>20</v>
      </c>
      <c r="AN75" s="2"/>
      <c r="AO75" s="2"/>
      <c r="AP75" s="2"/>
      <c r="AQ75" s="2"/>
      <c r="AR75" s="2"/>
      <c r="AS75" s="2"/>
      <c r="AT75" s="2"/>
      <c r="AU75" s="40" t="s">
        <v>21</v>
      </c>
      <c r="AV75" s="41">
        <f>+AV74/AV71</f>
        <v>0</v>
      </c>
      <c r="AW75" s="52"/>
      <c r="AZ75" s="32" t="s">
        <v>20</v>
      </c>
      <c r="BA75" s="2"/>
      <c r="BB75" s="2"/>
      <c r="BC75" s="2"/>
      <c r="BD75" s="2"/>
      <c r="BE75" s="2"/>
      <c r="BF75" s="2"/>
      <c r="BG75" s="2"/>
      <c r="BH75" s="40" t="s">
        <v>21</v>
      </c>
      <c r="BI75" s="41">
        <f>+BI74/BI71</f>
        <v>0</v>
      </c>
      <c r="BJ75" s="52"/>
      <c r="BK75" s="9"/>
      <c r="BL75" s="32" t="s">
        <v>20</v>
      </c>
      <c r="BM75" s="2"/>
      <c r="BN75" s="2"/>
      <c r="BO75" s="2"/>
      <c r="BP75" s="2"/>
      <c r="BQ75" s="2"/>
      <c r="BR75" s="2"/>
      <c r="BS75" s="2"/>
      <c r="BT75" s="40" t="s">
        <v>21</v>
      </c>
      <c r="BU75" s="41">
        <f>+BU74/BU71</f>
        <v>0</v>
      </c>
      <c r="BV75" s="52"/>
      <c r="BY75" s="32" t="s">
        <v>20</v>
      </c>
      <c r="BZ75" s="2"/>
      <c r="CA75" s="2"/>
      <c r="CB75" s="2"/>
      <c r="CC75" s="2"/>
      <c r="CD75" s="2"/>
      <c r="CE75" s="2"/>
      <c r="CF75" s="2"/>
      <c r="CG75" s="40" t="s">
        <v>21</v>
      </c>
      <c r="CH75" s="41">
        <f>+CH74/CH71</f>
        <v>0</v>
      </c>
      <c r="CI75" s="52"/>
      <c r="CJ75" s="9"/>
      <c r="CK75" s="32" t="s">
        <v>20</v>
      </c>
      <c r="CL75" s="2"/>
      <c r="CM75" s="2"/>
      <c r="CN75" s="2"/>
      <c r="CO75" s="2"/>
      <c r="CP75" s="2"/>
      <c r="CQ75" s="2"/>
      <c r="CR75" s="2"/>
      <c r="CS75" s="40" t="s">
        <v>21</v>
      </c>
      <c r="CT75" s="41" t="e">
        <f>+CT74/CT71</f>
        <v>#DIV/0!</v>
      </c>
      <c r="CU75" s="52"/>
    </row>
    <row r="76" spans="2:99">
      <c r="B76" s="42" t="s">
        <v>22</v>
      </c>
      <c r="C76" s="56"/>
      <c r="D76" s="56"/>
      <c r="E76" s="56"/>
      <c r="F76" s="56"/>
      <c r="G76" s="56"/>
      <c r="H76" s="56"/>
      <c r="I76" s="56"/>
      <c r="J76" s="76" t="s">
        <v>23</v>
      </c>
      <c r="K76" s="44" t="str">
        <f>IF(H77="","OK",_xlfn.IFS(H75=I75="休","OK",K74&gt;=2,"OK",K74&gt;=2-L70,"OK",K74&lt;2,"NG"))</f>
        <v>NG</v>
      </c>
      <c r="L76" s="52"/>
      <c r="M76" s="37"/>
      <c r="N76" s="42" t="s">
        <v>22</v>
      </c>
      <c r="O76" s="56"/>
      <c r="P76" s="56"/>
      <c r="Q76" s="56"/>
      <c r="R76" s="56"/>
      <c r="S76" s="56"/>
      <c r="T76" s="56"/>
      <c r="U76" s="56"/>
      <c r="V76" s="76" t="s">
        <v>23</v>
      </c>
      <c r="W76" s="44" t="str">
        <f>IF(T77="","OK",_xlfn.IFS(T75=U75="休","OK",W74&gt;=2,"OK",W74&gt;=2-X70,"OK",W74&lt;2,"NG"))</f>
        <v>NG</v>
      </c>
      <c r="X76" s="52"/>
      <c r="AA76" s="42" t="s">
        <v>22</v>
      </c>
      <c r="AB76" s="56"/>
      <c r="AC76" s="56"/>
      <c r="AD76" s="56"/>
      <c r="AE76" s="56"/>
      <c r="AF76" s="56"/>
      <c r="AG76" s="56"/>
      <c r="AH76" s="56"/>
      <c r="AI76" s="76" t="s">
        <v>23</v>
      </c>
      <c r="AJ76" s="44" t="str">
        <f>IF(AG77="","OK",_xlfn.IFS(AG75=AH75="休","OK",AJ74&gt;=2,"OK",AJ74&gt;=2-AK70,"OK",AJ74&lt;2,"NG"))</f>
        <v>NG</v>
      </c>
      <c r="AK76" s="52"/>
      <c r="AL76" s="37"/>
      <c r="AM76" s="42" t="s">
        <v>22</v>
      </c>
      <c r="AN76" s="56"/>
      <c r="AO76" s="56"/>
      <c r="AP76" s="56"/>
      <c r="AQ76" s="56"/>
      <c r="AR76" s="56"/>
      <c r="AS76" s="56"/>
      <c r="AT76" s="56"/>
      <c r="AU76" s="76" t="s">
        <v>23</v>
      </c>
      <c r="AV76" s="44" t="str">
        <f>IF(AS77="","OK",_xlfn.IFS(AS75=AT75="休","OK",AV74&gt;=2,"OK",AV74&gt;=2-AW70,"OK",AV74&lt;2,"NG"))</f>
        <v>NG</v>
      </c>
      <c r="AW76" s="52"/>
      <c r="AZ76" s="42" t="s">
        <v>22</v>
      </c>
      <c r="BA76" s="56"/>
      <c r="BB76" s="56"/>
      <c r="BC76" s="56"/>
      <c r="BD76" s="56"/>
      <c r="BE76" s="56"/>
      <c r="BF76" s="56"/>
      <c r="BG76" s="56"/>
      <c r="BH76" s="76" t="s">
        <v>23</v>
      </c>
      <c r="BI76" s="44" t="str">
        <f>IF(BF77="","OK",_xlfn.IFS(BF75=BG75="休","OK",BI74&gt;=2,"OK",BI74&gt;=2-BJ70,"OK",BI74&lt;2,"NG"))</f>
        <v>NG</v>
      </c>
      <c r="BJ76" s="52"/>
      <c r="BK76" s="37"/>
      <c r="BL76" s="42" t="s">
        <v>22</v>
      </c>
      <c r="BM76" s="56"/>
      <c r="BN76" s="56"/>
      <c r="BO76" s="56"/>
      <c r="BP76" s="56"/>
      <c r="BQ76" s="56"/>
      <c r="BR76" s="56"/>
      <c r="BS76" s="56"/>
      <c r="BT76" s="76" t="s">
        <v>23</v>
      </c>
      <c r="BU76" s="44" t="str">
        <f>IF(BR77="","OK",_xlfn.IFS(BR75=BS75="休","OK",BU74&gt;=2,"OK",BU74&gt;=2-BV70,"OK",BU74&lt;2,"NG"))</f>
        <v>NG</v>
      </c>
      <c r="BV76" s="52"/>
      <c r="BY76" s="42" t="s">
        <v>22</v>
      </c>
      <c r="BZ76" s="56"/>
      <c r="CA76" s="56"/>
      <c r="CB76" s="56"/>
      <c r="CC76" s="56"/>
      <c r="CD76" s="56"/>
      <c r="CE76" s="56"/>
      <c r="CF76" s="56"/>
      <c r="CG76" s="76" t="s">
        <v>23</v>
      </c>
      <c r="CH76" s="44" t="str">
        <f>IF(CE77="","OK",_xlfn.IFS(CE75=CF75="休","OK",CH74&gt;=2,"OK",CH74&gt;=2-CI70,"OK",CH74&lt;2,"NG"))</f>
        <v>OK</v>
      </c>
      <c r="CI76" s="52"/>
      <c r="CJ76" s="37"/>
      <c r="CK76" s="42" t="s">
        <v>22</v>
      </c>
      <c r="CL76" s="56"/>
      <c r="CM76" s="56"/>
      <c r="CN76" s="56"/>
      <c r="CO76" s="56"/>
      <c r="CP76" s="56"/>
      <c r="CQ76" s="56"/>
      <c r="CR76" s="56"/>
      <c r="CS76" s="76" t="s">
        <v>23</v>
      </c>
      <c r="CT76" s="44" t="str">
        <f>IF(CQ77="","OK",_xlfn.IFS(CQ75=CR75="休","OK",CT74&gt;=2,"OK",CT74&gt;=2-CU70,"OK",CT74&lt;2,"NG"))</f>
        <v>OK</v>
      </c>
      <c r="CU76" s="52"/>
    </row>
    <row r="77" spans="2:99" hidden="1" outlineLevel="1">
      <c r="C77" s="77" t="str">
        <f>IF(C69="","",IF(C74="","通常",IF(C74="　","通常",C74)))</f>
        <v>通常</v>
      </c>
      <c r="D77" s="77" t="str">
        <f t="shared" ref="D77:I77" si="238">IF(D69="","",IF(D74="","通常",IF(D74="　","通常",D74)))</f>
        <v>通常</v>
      </c>
      <c r="E77" s="77" t="str">
        <f t="shared" si="238"/>
        <v>通常</v>
      </c>
      <c r="F77" s="77" t="str">
        <f t="shared" si="238"/>
        <v>通常</v>
      </c>
      <c r="G77" s="77" t="str">
        <f t="shared" si="238"/>
        <v>通常</v>
      </c>
      <c r="H77" s="77" t="str">
        <f t="shared" si="238"/>
        <v>通常</v>
      </c>
      <c r="I77" s="77" t="str">
        <f t="shared" si="238"/>
        <v>通常</v>
      </c>
      <c r="J77" s="78"/>
      <c r="K77" s="52"/>
      <c r="L77" s="52"/>
      <c r="M77" s="37"/>
      <c r="O77" s="77" t="str">
        <f>IF(O69="","",IF(O74="","通常",IF(O74="　","通常",O74)))</f>
        <v>通常</v>
      </c>
      <c r="P77" s="77" t="str">
        <f t="shared" ref="P77:U77" si="239">IF(P69="","",IF(P74="","通常",IF(P74="　","通常",P74)))</f>
        <v>通常</v>
      </c>
      <c r="Q77" s="77" t="str">
        <f t="shared" si="239"/>
        <v>通常</v>
      </c>
      <c r="R77" s="77" t="str">
        <f t="shared" si="239"/>
        <v>通常</v>
      </c>
      <c r="S77" s="77" t="str">
        <f t="shared" si="239"/>
        <v>通常</v>
      </c>
      <c r="T77" s="77" t="str">
        <f t="shared" si="239"/>
        <v>通常</v>
      </c>
      <c r="U77" s="77" t="str">
        <f t="shared" si="239"/>
        <v>通常</v>
      </c>
      <c r="V77" s="78"/>
      <c r="W77" s="52"/>
      <c r="X77" s="52"/>
      <c r="AB77" s="77" t="str">
        <f>IF(AB69="","",IF(AB74="","通常",IF(AB74="　","通常",AB74)))</f>
        <v>通常</v>
      </c>
      <c r="AC77" s="77" t="str">
        <f t="shared" ref="AC77:AH77" si="240">IF(AC69="","",IF(AC74="","通常",IF(AC74="　","通常",AC74)))</f>
        <v>通常</v>
      </c>
      <c r="AD77" s="77" t="str">
        <f t="shared" si="240"/>
        <v>通常</v>
      </c>
      <c r="AE77" s="77" t="str">
        <f t="shared" si="240"/>
        <v>通常</v>
      </c>
      <c r="AF77" s="77" t="str">
        <f t="shared" si="240"/>
        <v>通常</v>
      </c>
      <c r="AG77" s="77" t="str">
        <f t="shared" si="240"/>
        <v>通常</v>
      </c>
      <c r="AH77" s="77" t="str">
        <f t="shared" si="240"/>
        <v>通常</v>
      </c>
      <c r="AI77" s="78"/>
      <c r="AJ77" s="52"/>
      <c r="AK77" s="52"/>
      <c r="AL77" s="37"/>
      <c r="AN77" s="77" t="str">
        <f>IF(AN69="","",IF(AN74="","通常",IF(AN74="　","通常",AN74)))</f>
        <v>通常</v>
      </c>
      <c r="AO77" s="77" t="str">
        <f t="shared" ref="AO77:AT77" si="241">IF(AO69="","",IF(AO74="","通常",IF(AO74="　","通常",AO74)))</f>
        <v>通常</v>
      </c>
      <c r="AP77" s="77" t="str">
        <f t="shared" si="241"/>
        <v>通常</v>
      </c>
      <c r="AQ77" s="77" t="str">
        <f t="shared" si="241"/>
        <v>通常</v>
      </c>
      <c r="AR77" s="77" t="str">
        <f t="shared" si="241"/>
        <v>通常</v>
      </c>
      <c r="AS77" s="77" t="str">
        <f t="shared" si="241"/>
        <v>通常</v>
      </c>
      <c r="AT77" s="77" t="str">
        <f t="shared" si="241"/>
        <v>通常</v>
      </c>
      <c r="AU77" s="78"/>
      <c r="AV77" s="52"/>
      <c r="AW77" s="52"/>
      <c r="BA77" s="77" t="str">
        <f>IF(BA69="","",IF(BA74="","通常",IF(BA74="　","通常",BA74)))</f>
        <v>通常</v>
      </c>
      <c r="BB77" s="77" t="str">
        <f t="shared" ref="BB77:BG77" si="242">IF(BB69="","",IF(BB74="","通常",IF(BB74="　","通常",BB74)))</f>
        <v>通常</v>
      </c>
      <c r="BC77" s="77" t="str">
        <f t="shared" si="242"/>
        <v>通常</v>
      </c>
      <c r="BD77" s="77" t="str">
        <f t="shared" si="242"/>
        <v>通常</v>
      </c>
      <c r="BE77" s="77" t="str">
        <f t="shared" si="242"/>
        <v>通常</v>
      </c>
      <c r="BF77" s="77" t="str">
        <f t="shared" si="242"/>
        <v>通常</v>
      </c>
      <c r="BG77" s="77" t="str">
        <f t="shared" si="242"/>
        <v>通常</v>
      </c>
      <c r="BH77" s="78"/>
      <c r="BI77" s="52"/>
      <c r="BJ77" s="52"/>
      <c r="BK77" s="37"/>
      <c r="BM77" s="77" t="str">
        <f>IF(BM69="","",IF(BM74="","通常",IF(BM74="　","通常",BM74)))</f>
        <v>通常</v>
      </c>
      <c r="BN77" s="77" t="str">
        <f t="shared" ref="BN77:BS77" si="243">IF(BN69="","",IF(BN74="","通常",IF(BN74="　","通常",BN74)))</f>
        <v>通常</v>
      </c>
      <c r="BO77" s="77" t="str">
        <f t="shared" si="243"/>
        <v>通常</v>
      </c>
      <c r="BP77" s="77" t="str">
        <f t="shared" si="243"/>
        <v>通常</v>
      </c>
      <c r="BQ77" s="77" t="str">
        <f t="shared" si="243"/>
        <v>通常</v>
      </c>
      <c r="BR77" s="77" t="str">
        <f t="shared" si="243"/>
        <v>通常</v>
      </c>
      <c r="BS77" s="77" t="str">
        <f t="shared" si="243"/>
        <v>通常</v>
      </c>
      <c r="BT77" s="78"/>
      <c r="BU77" s="52"/>
      <c r="BV77" s="52"/>
      <c r="BZ77" s="77" t="str">
        <f>IF(BZ69="","",IF(BZ74="","通常",IF(BZ74="　","通常",BZ74)))</f>
        <v>通常</v>
      </c>
      <c r="CA77" s="77" t="str">
        <f t="shared" ref="CA77:CF77" si="244">IF(CA69="","",IF(CA74="","通常",IF(CA74="　","通常",CA74)))</f>
        <v>通常</v>
      </c>
      <c r="CB77" s="77" t="str">
        <f t="shared" si="244"/>
        <v>通常</v>
      </c>
      <c r="CC77" s="77" t="str">
        <f t="shared" si="244"/>
        <v/>
      </c>
      <c r="CD77" s="77" t="str">
        <f t="shared" si="244"/>
        <v/>
      </c>
      <c r="CE77" s="77" t="str">
        <f t="shared" si="244"/>
        <v/>
      </c>
      <c r="CF77" s="77" t="str">
        <f t="shared" si="244"/>
        <v/>
      </c>
      <c r="CG77" s="78"/>
      <c r="CH77" s="52"/>
      <c r="CI77" s="52"/>
      <c r="CJ77" s="37"/>
      <c r="CL77" s="77" t="str">
        <f>IF(CL69="","",IF(CL74="","通常",IF(CL74="　","通常",CL74)))</f>
        <v/>
      </c>
      <c r="CM77" s="77" t="str">
        <f t="shared" ref="CM77:CR77" si="245">IF(CM69="","",IF(CM74="","通常",IF(CM74="　","通常",CM74)))</f>
        <v/>
      </c>
      <c r="CN77" s="77" t="str">
        <f t="shared" si="245"/>
        <v/>
      </c>
      <c r="CO77" s="77" t="str">
        <f t="shared" si="245"/>
        <v/>
      </c>
      <c r="CP77" s="77" t="str">
        <f t="shared" si="245"/>
        <v/>
      </c>
      <c r="CQ77" s="77" t="str">
        <f t="shared" si="245"/>
        <v/>
      </c>
      <c r="CR77" s="77" t="str">
        <f t="shared" si="245"/>
        <v/>
      </c>
      <c r="CS77" s="78"/>
      <c r="CT77" s="52"/>
      <c r="CU77" s="52"/>
    </row>
    <row r="78" spans="2:99" hidden="1" outlineLevel="1">
      <c r="C78" s="77" t="str">
        <f>IF(C69="","",IF(C74="","通常実績",IF(C74="　","通常実績",C74)))</f>
        <v>通常実績</v>
      </c>
      <c r="D78" s="77" t="str">
        <f t="shared" ref="D78:I78" si="246">IF(D69="","",IF(D74="","通常実績",IF(D74="　","通常実績",D74)))</f>
        <v>通常実績</v>
      </c>
      <c r="E78" s="77" t="str">
        <f t="shared" si="246"/>
        <v>通常実績</v>
      </c>
      <c r="F78" s="77" t="str">
        <f t="shared" si="246"/>
        <v>通常実績</v>
      </c>
      <c r="G78" s="77" t="str">
        <f t="shared" si="246"/>
        <v>通常実績</v>
      </c>
      <c r="H78" s="77" t="str">
        <f t="shared" si="246"/>
        <v>通常実績</v>
      </c>
      <c r="I78" s="77" t="str">
        <f t="shared" si="246"/>
        <v>通常実績</v>
      </c>
      <c r="J78" s="78"/>
      <c r="K78" s="52"/>
      <c r="L78" s="52"/>
      <c r="M78" s="37"/>
      <c r="O78" s="77" t="str">
        <f>IF(O69="","",IF(O74="","通常実績",IF(O74="　","通常実績",O74)))</f>
        <v>通常実績</v>
      </c>
      <c r="P78" s="77" t="str">
        <f t="shared" ref="P78:U78" si="247">IF(P69="","",IF(P74="","通常実績",IF(P74="　","通常実績",P74)))</f>
        <v>通常実績</v>
      </c>
      <c r="Q78" s="77" t="str">
        <f t="shared" si="247"/>
        <v>通常実績</v>
      </c>
      <c r="R78" s="77" t="str">
        <f t="shared" si="247"/>
        <v>通常実績</v>
      </c>
      <c r="S78" s="77" t="str">
        <f t="shared" si="247"/>
        <v>通常実績</v>
      </c>
      <c r="T78" s="77" t="str">
        <f t="shared" si="247"/>
        <v>通常実績</v>
      </c>
      <c r="U78" s="77" t="str">
        <f t="shared" si="247"/>
        <v>通常実績</v>
      </c>
      <c r="V78" s="78"/>
      <c r="W78" s="52"/>
      <c r="X78" s="52"/>
      <c r="AB78" s="77" t="str">
        <f>IF(AB69="","",IF(AB74="","通常実績",IF(AB74="　","通常実績",AB74)))</f>
        <v>通常実績</v>
      </c>
      <c r="AC78" s="77" t="str">
        <f t="shared" ref="AC78:AH78" si="248">IF(AC69="","",IF(AC74="","通常実績",IF(AC74="　","通常実績",AC74)))</f>
        <v>通常実績</v>
      </c>
      <c r="AD78" s="77" t="str">
        <f t="shared" si="248"/>
        <v>通常実績</v>
      </c>
      <c r="AE78" s="77" t="str">
        <f t="shared" si="248"/>
        <v>通常実績</v>
      </c>
      <c r="AF78" s="77" t="str">
        <f t="shared" si="248"/>
        <v>通常実績</v>
      </c>
      <c r="AG78" s="77" t="str">
        <f t="shared" si="248"/>
        <v>通常実績</v>
      </c>
      <c r="AH78" s="77" t="str">
        <f t="shared" si="248"/>
        <v>通常実績</v>
      </c>
      <c r="AI78" s="78"/>
      <c r="AJ78" s="52"/>
      <c r="AK78" s="52"/>
      <c r="AL78" s="37"/>
      <c r="AN78" s="77" t="str">
        <f>IF(AN69="","",IF(AN74="","通常実績",IF(AN74="　","通常実績",AN74)))</f>
        <v>通常実績</v>
      </c>
      <c r="AO78" s="77" t="str">
        <f t="shared" ref="AO78:AT78" si="249">IF(AO69="","",IF(AO74="","通常実績",IF(AO74="　","通常実績",AO74)))</f>
        <v>通常実績</v>
      </c>
      <c r="AP78" s="77" t="str">
        <f t="shared" si="249"/>
        <v>通常実績</v>
      </c>
      <c r="AQ78" s="77" t="str">
        <f t="shared" si="249"/>
        <v>通常実績</v>
      </c>
      <c r="AR78" s="77" t="str">
        <f t="shared" si="249"/>
        <v>通常実績</v>
      </c>
      <c r="AS78" s="77" t="str">
        <f t="shared" si="249"/>
        <v>通常実績</v>
      </c>
      <c r="AT78" s="77" t="str">
        <f t="shared" si="249"/>
        <v>通常実績</v>
      </c>
      <c r="AU78" s="78"/>
      <c r="AV78" s="52"/>
      <c r="AW78" s="52"/>
      <c r="BA78" s="77" t="str">
        <f>IF(BA69="","",IF(BA74="","通常実績",IF(BA74="　","通常実績",BA74)))</f>
        <v>通常実績</v>
      </c>
      <c r="BB78" s="77" t="str">
        <f t="shared" ref="BB78:BG78" si="250">IF(BB69="","",IF(BB74="","通常実績",IF(BB74="　","通常実績",BB74)))</f>
        <v>通常実績</v>
      </c>
      <c r="BC78" s="77" t="str">
        <f t="shared" si="250"/>
        <v>通常実績</v>
      </c>
      <c r="BD78" s="77" t="str">
        <f t="shared" si="250"/>
        <v>通常実績</v>
      </c>
      <c r="BE78" s="77" t="str">
        <f t="shared" si="250"/>
        <v>通常実績</v>
      </c>
      <c r="BF78" s="77" t="str">
        <f t="shared" si="250"/>
        <v>通常実績</v>
      </c>
      <c r="BG78" s="77" t="str">
        <f t="shared" si="250"/>
        <v>通常実績</v>
      </c>
      <c r="BH78" s="78"/>
      <c r="BI78" s="52"/>
      <c r="BJ78" s="52"/>
      <c r="BK78" s="37"/>
      <c r="BM78" s="77" t="str">
        <f>IF(BM69="","",IF(BM74="","通常実績",IF(BM74="　","通常実績",BM74)))</f>
        <v>通常実績</v>
      </c>
      <c r="BN78" s="77" t="str">
        <f t="shared" ref="BN78:BS78" si="251">IF(BN69="","",IF(BN74="","通常実績",IF(BN74="　","通常実績",BN74)))</f>
        <v>通常実績</v>
      </c>
      <c r="BO78" s="77" t="str">
        <f t="shared" si="251"/>
        <v>通常実績</v>
      </c>
      <c r="BP78" s="77" t="str">
        <f t="shared" si="251"/>
        <v>通常実績</v>
      </c>
      <c r="BQ78" s="77" t="str">
        <f t="shared" si="251"/>
        <v>通常実績</v>
      </c>
      <c r="BR78" s="77" t="str">
        <f t="shared" si="251"/>
        <v>通常実績</v>
      </c>
      <c r="BS78" s="77" t="str">
        <f t="shared" si="251"/>
        <v>通常実績</v>
      </c>
      <c r="BT78" s="78"/>
      <c r="BU78" s="52"/>
      <c r="BV78" s="52"/>
      <c r="BZ78" s="77" t="str">
        <f>IF(BZ69="","",IF(BZ74="","通常実績",IF(BZ74="　","通常実績",BZ74)))</f>
        <v>通常実績</v>
      </c>
      <c r="CA78" s="77" t="str">
        <f t="shared" ref="CA78:CF78" si="252">IF(CA69="","",IF(CA74="","通常実績",IF(CA74="　","通常実績",CA74)))</f>
        <v>通常実績</v>
      </c>
      <c r="CB78" s="77" t="str">
        <f t="shared" si="252"/>
        <v>通常実績</v>
      </c>
      <c r="CC78" s="77" t="str">
        <f t="shared" si="252"/>
        <v/>
      </c>
      <c r="CD78" s="77" t="str">
        <f t="shared" si="252"/>
        <v/>
      </c>
      <c r="CE78" s="77" t="str">
        <f t="shared" si="252"/>
        <v/>
      </c>
      <c r="CF78" s="77" t="str">
        <f t="shared" si="252"/>
        <v/>
      </c>
      <c r="CG78" s="78"/>
      <c r="CH78" s="52"/>
      <c r="CI78" s="52"/>
      <c r="CJ78" s="37"/>
      <c r="CL78" s="77" t="str">
        <f>IF(CL69="","",IF(CL74="","通常実績",IF(CL74="　","通常実績",CL74)))</f>
        <v/>
      </c>
      <c r="CM78" s="77" t="str">
        <f t="shared" ref="CM78:CR78" si="253">IF(CM69="","",IF(CM74="","通常実績",IF(CM74="　","通常実績",CM74)))</f>
        <v/>
      </c>
      <c r="CN78" s="77" t="str">
        <f t="shared" si="253"/>
        <v/>
      </c>
      <c r="CO78" s="77" t="str">
        <f t="shared" si="253"/>
        <v/>
      </c>
      <c r="CP78" s="77" t="str">
        <f t="shared" si="253"/>
        <v/>
      </c>
      <c r="CQ78" s="77" t="str">
        <f t="shared" si="253"/>
        <v/>
      </c>
      <c r="CR78" s="77" t="str">
        <f t="shared" si="253"/>
        <v/>
      </c>
      <c r="CS78" s="78"/>
      <c r="CT78" s="52"/>
      <c r="CU78" s="52"/>
    </row>
    <row r="79" spans="2:99" collapsed="1">
      <c r="C79" s="51"/>
      <c r="D79" s="51"/>
      <c r="E79" s="51"/>
      <c r="F79" s="51"/>
      <c r="G79" s="51"/>
      <c r="H79" s="51"/>
      <c r="I79" s="51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69" customFormat="1" ht="13.5" hidden="1" customHeight="1" outlineLevel="1">
      <c r="B80" s="68"/>
      <c r="C80" s="69">
        <f>YEAR(I67+1)</f>
        <v>2025</v>
      </c>
      <c r="D80" s="69">
        <f>MONTH(I67+1)</f>
        <v>8</v>
      </c>
      <c r="E80" s="71">
        <f>DAY(I69)+1</f>
        <v>11</v>
      </c>
      <c r="F80" s="70">
        <f>DATE(C80,D80,E80)</f>
        <v>45880</v>
      </c>
      <c r="G80" s="68"/>
      <c r="H80" s="68"/>
      <c r="J80" s="68"/>
      <c r="K80" s="68"/>
      <c r="L80" s="68"/>
      <c r="M80" s="68"/>
      <c r="N80" s="68"/>
      <c r="O80" s="69">
        <f>YEAR(U67+1)</f>
        <v>2025</v>
      </c>
      <c r="P80" s="69">
        <f>MONTH(U67+1)</f>
        <v>10</v>
      </c>
      <c r="Q80" s="71">
        <f>DAY(U69)+1</f>
        <v>6</v>
      </c>
      <c r="R80" s="70">
        <f>DATE(O80,P80,Q80)</f>
        <v>45936</v>
      </c>
      <c r="S80" s="68"/>
      <c r="T80" s="68"/>
      <c r="V80" s="68"/>
      <c r="W80" s="68"/>
      <c r="X80" s="68"/>
      <c r="AA80" s="68"/>
      <c r="AB80" s="69">
        <f>YEAR(AH67+1)</f>
        <v>2025</v>
      </c>
      <c r="AC80" s="69">
        <f>MONTH(AH67+1)</f>
        <v>12</v>
      </c>
      <c r="AD80" s="71">
        <f>DAY(AH69)+1</f>
        <v>31</v>
      </c>
      <c r="AE80" s="70">
        <f>DATE(AB80,AC80,AD80)</f>
        <v>46022</v>
      </c>
      <c r="AF80" s="68"/>
      <c r="AG80" s="68"/>
      <c r="AI80" s="68"/>
      <c r="AJ80" s="68"/>
      <c r="AK80" s="68"/>
      <c r="AL80" s="68"/>
      <c r="AM80" s="68"/>
      <c r="AN80" s="69">
        <f>YEAR(AT67+1)</f>
        <v>2026</v>
      </c>
      <c r="AO80" s="69">
        <f>MONTH(AT67+1)</f>
        <v>1</v>
      </c>
      <c r="AP80" s="71">
        <f>DAY(AT69)+1</f>
        <v>26</v>
      </c>
      <c r="AQ80" s="70">
        <f>DATE(AN80,AO80,AP80)</f>
        <v>46048</v>
      </c>
      <c r="AR80" s="68"/>
      <c r="AS80" s="68"/>
      <c r="AU80" s="68"/>
      <c r="AV80" s="68"/>
      <c r="AW80" s="68"/>
      <c r="AZ80" s="68"/>
      <c r="BA80" s="69">
        <f>YEAR(BG67+1)</f>
        <v>2026</v>
      </c>
      <c r="BB80" s="69">
        <f>MONTH(BG67+1)</f>
        <v>3</v>
      </c>
      <c r="BC80" s="71">
        <f>DAY(BG69)+1</f>
        <v>23</v>
      </c>
      <c r="BD80" s="70">
        <f>DATE(BA80,BB80,BC80)</f>
        <v>46104</v>
      </c>
      <c r="BE80" s="68"/>
      <c r="BF80" s="68"/>
      <c r="BH80" s="68"/>
      <c r="BI80" s="68"/>
      <c r="BJ80" s="68"/>
      <c r="BK80" s="68"/>
      <c r="BL80" s="68"/>
      <c r="BM80" s="69">
        <f>YEAR(BS67+1)</f>
        <v>2026</v>
      </c>
      <c r="BN80" s="69">
        <f>MONTH(BS67+1)</f>
        <v>5</v>
      </c>
      <c r="BO80" s="71">
        <f>DAY(BS69)+1</f>
        <v>18</v>
      </c>
      <c r="BP80" s="70">
        <f>DATE(BM80,BN80,BO80)</f>
        <v>46160</v>
      </c>
      <c r="BQ80" s="68"/>
      <c r="BR80" s="68"/>
      <c r="BT80" s="68"/>
      <c r="BU80" s="68"/>
      <c r="BV80" s="68"/>
      <c r="BY80" s="68"/>
      <c r="BZ80" s="69">
        <f>YEAR(CF67+1)</f>
        <v>2026</v>
      </c>
      <c r="CA80" s="69">
        <f>MONTH(CF67+1)</f>
        <v>7</v>
      </c>
      <c r="CB80" s="71" t="e">
        <f>DAY(CF69)+1</f>
        <v>#VALUE!</v>
      </c>
      <c r="CC80" s="70" t="e">
        <f>DATE(BZ80,CA80,CB80)</f>
        <v>#VALUE!</v>
      </c>
      <c r="CD80" s="68"/>
      <c r="CE80" s="68"/>
      <c r="CG80" s="68"/>
      <c r="CH80" s="68"/>
      <c r="CI80" s="68"/>
      <c r="CJ80" s="68"/>
      <c r="CK80" s="68"/>
      <c r="CL80" s="69">
        <f>YEAR(CR67+1)</f>
        <v>2026</v>
      </c>
      <c r="CM80" s="69">
        <f>MONTH(CR67+1)</f>
        <v>9</v>
      </c>
      <c r="CN80" s="71" t="e">
        <f>DAY(CR69)+1</f>
        <v>#VALUE!</v>
      </c>
      <c r="CO80" s="70" t="e">
        <f>DATE(CL80,CM80,CN80)</f>
        <v>#VALUE!</v>
      </c>
      <c r="CP80" s="68"/>
      <c r="CQ80" s="68"/>
      <c r="CS80" s="68"/>
      <c r="CT80" s="68"/>
      <c r="CU80" s="68"/>
    </row>
    <row r="81" spans="2:99" s="73" customFormat="1" ht="13.5" hidden="1" customHeight="1" outlineLevel="1">
      <c r="B81" s="72"/>
      <c r="C81" s="73">
        <f>I67+1</f>
        <v>45880</v>
      </c>
      <c r="D81" s="73">
        <f t="shared" ref="D81:I81" si="254">C81+1</f>
        <v>45881</v>
      </c>
      <c r="E81" s="73">
        <f t="shared" si="254"/>
        <v>45882</v>
      </c>
      <c r="F81" s="73">
        <f t="shared" si="254"/>
        <v>45883</v>
      </c>
      <c r="G81" s="73">
        <f t="shared" si="254"/>
        <v>45884</v>
      </c>
      <c r="H81" s="73">
        <f t="shared" si="254"/>
        <v>45885</v>
      </c>
      <c r="I81" s="73">
        <f t="shared" si="254"/>
        <v>45886</v>
      </c>
      <c r="J81" s="72"/>
      <c r="K81" s="72"/>
      <c r="L81" s="72"/>
      <c r="M81" s="72"/>
      <c r="N81" s="72"/>
      <c r="O81" s="73">
        <f>U67+1</f>
        <v>45936</v>
      </c>
      <c r="P81" s="73">
        <f t="shared" ref="P81:U81" si="255">O81+1</f>
        <v>45937</v>
      </c>
      <c r="Q81" s="73">
        <f t="shared" si="255"/>
        <v>45938</v>
      </c>
      <c r="R81" s="73">
        <f t="shared" si="255"/>
        <v>45939</v>
      </c>
      <c r="S81" s="73">
        <f t="shared" si="255"/>
        <v>45940</v>
      </c>
      <c r="T81" s="73">
        <f t="shared" si="255"/>
        <v>45941</v>
      </c>
      <c r="U81" s="73">
        <f t="shared" si="255"/>
        <v>45942</v>
      </c>
      <c r="V81" s="72"/>
      <c r="W81" s="72"/>
      <c r="X81" s="72"/>
      <c r="AA81" s="72"/>
      <c r="AB81" s="73">
        <f>AH67+1</f>
        <v>45992</v>
      </c>
      <c r="AC81" s="73">
        <f t="shared" ref="AC81:AH81" si="256">AB81+1</f>
        <v>45993</v>
      </c>
      <c r="AD81" s="73">
        <f t="shared" si="256"/>
        <v>45994</v>
      </c>
      <c r="AE81" s="73">
        <f t="shared" si="256"/>
        <v>45995</v>
      </c>
      <c r="AF81" s="73">
        <f t="shared" si="256"/>
        <v>45996</v>
      </c>
      <c r="AG81" s="73">
        <f t="shared" si="256"/>
        <v>45997</v>
      </c>
      <c r="AH81" s="73">
        <f t="shared" si="256"/>
        <v>45998</v>
      </c>
      <c r="AI81" s="72"/>
      <c r="AJ81" s="72"/>
      <c r="AK81" s="72"/>
      <c r="AL81" s="72"/>
      <c r="AM81" s="72"/>
      <c r="AN81" s="73">
        <f>AT67+1</f>
        <v>46048</v>
      </c>
      <c r="AO81" s="73">
        <f t="shared" ref="AO81:AT81" si="257">AN81+1</f>
        <v>46049</v>
      </c>
      <c r="AP81" s="73">
        <f t="shared" si="257"/>
        <v>46050</v>
      </c>
      <c r="AQ81" s="73">
        <f t="shared" si="257"/>
        <v>46051</v>
      </c>
      <c r="AR81" s="73">
        <f t="shared" si="257"/>
        <v>46052</v>
      </c>
      <c r="AS81" s="73">
        <f t="shared" si="257"/>
        <v>46053</v>
      </c>
      <c r="AT81" s="73">
        <f t="shared" si="257"/>
        <v>46054</v>
      </c>
      <c r="AU81" s="72"/>
      <c r="AV81" s="72"/>
      <c r="AW81" s="72"/>
      <c r="AZ81" s="72"/>
      <c r="BA81" s="73">
        <f>BG67+1</f>
        <v>46104</v>
      </c>
      <c r="BB81" s="73">
        <f t="shared" ref="BB81:BG81" si="258">BA81+1</f>
        <v>46105</v>
      </c>
      <c r="BC81" s="73">
        <f t="shared" si="258"/>
        <v>46106</v>
      </c>
      <c r="BD81" s="73">
        <f t="shared" si="258"/>
        <v>46107</v>
      </c>
      <c r="BE81" s="73">
        <f t="shared" si="258"/>
        <v>46108</v>
      </c>
      <c r="BF81" s="73">
        <f t="shared" si="258"/>
        <v>46109</v>
      </c>
      <c r="BG81" s="73">
        <f t="shared" si="258"/>
        <v>46110</v>
      </c>
      <c r="BH81" s="72"/>
      <c r="BI81" s="72"/>
      <c r="BJ81" s="72"/>
      <c r="BK81" s="72"/>
      <c r="BL81" s="72"/>
      <c r="BM81" s="73">
        <f>BS67+1</f>
        <v>46160</v>
      </c>
      <c r="BN81" s="73">
        <f t="shared" ref="BN81:BS81" si="259">BM81+1</f>
        <v>46161</v>
      </c>
      <c r="BO81" s="73">
        <f t="shared" si="259"/>
        <v>46162</v>
      </c>
      <c r="BP81" s="73">
        <f t="shared" si="259"/>
        <v>46163</v>
      </c>
      <c r="BQ81" s="73">
        <f t="shared" si="259"/>
        <v>46164</v>
      </c>
      <c r="BR81" s="73">
        <f t="shared" si="259"/>
        <v>46165</v>
      </c>
      <c r="BS81" s="73">
        <f t="shared" si="259"/>
        <v>46166</v>
      </c>
      <c r="BT81" s="72"/>
      <c r="BU81" s="72"/>
      <c r="BV81" s="72"/>
      <c r="BY81" s="72"/>
      <c r="BZ81" s="73">
        <f>CF67+1</f>
        <v>46216</v>
      </c>
      <c r="CA81" s="73">
        <f t="shared" ref="CA81" si="260">BZ81+1</f>
        <v>46217</v>
      </c>
      <c r="CB81" s="73">
        <f t="shared" ref="CB81" si="261">CA81+1</f>
        <v>46218</v>
      </c>
      <c r="CC81" s="73">
        <f t="shared" ref="CC81" si="262">CB81+1</f>
        <v>46219</v>
      </c>
      <c r="CD81" s="73">
        <f t="shared" ref="CD81" si="263">CC81+1</f>
        <v>46220</v>
      </c>
      <c r="CE81" s="73">
        <f t="shared" ref="CE81" si="264">CD81+1</f>
        <v>46221</v>
      </c>
      <c r="CF81" s="73">
        <f t="shared" ref="CF81" si="265">CE81+1</f>
        <v>46222</v>
      </c>
      <c r="CG81" s="72"/>
      <c r="CH81" s="72"/>
      <c r="CI81" s="72"/>
      <c r="CJ81" s="72"/>
      <c r="CK81" s="72"/>
      <c r="CL81" s="73">
        <f>CR67+1</f>
        <v>46272</v>
      </c>
      <c r="CM81" s="73">
        <f t="shared" ref="CM81" si="266">CL81+1</f>
        <v>46273</v>
      </c>
      <c r="CN81" s="73">
        <f t="shared" ref="CN81" si="267">CM81+1</f>
        <v>46274</v>
      </c>
      <c r="CO81" s="73">
        <f t="shared" ref="CO81" si="268">CN81+1</f>
        <v>46275</v>
      </c>
      <c r="CP81" s="73">
        <f t="shared" ref="CP81" si="269">CO81+1</f>
        <v>46276</v>
      </c>
      <c r="CQ81" s="73">
        <f t="shared" ref="CQ81" si="270">CP81+1</f>
        <v>46277</v>
      </c>
      <c r="CR81" s="73">
        <f t="shared" ref="CR81" si="271">CQ81+1</f>
        <v>46278</v>
      </c>
      <c r="CS81" s="72"/>
      <c r="CT81" s="72"/>
      <c r="CU81" s="72"/>
    </row>
    <row r="82" spans="2:99" ht="13.5" customHeight="1" collapsed="1">
      <c r="B82" s="63" t="s">
        <v>8</v>
      </c>
      <c r="C82" s="96">
        <f>DATE($C80,$D80,1)</f>
        <v>45870</v>
      </c>
      <c r="D82" s="97"/>
      <c r="E82" s="97"/>
      <c r="F82" s="97"/>
      <c r="G82" s="97"/>
      <c r="H82" s="97"/>
      <c r="I82" s="97"/>
      <c r="J82" s="97"/>
      <c r="K82" s="98"/>
      <c r="L82" s="79"/>
      <c r="M82" s="9"/>
      <c r="N82" s="63" t="s">
        <v>8</v>
      </c>
      <c r="O82" s="96">
        <f>DATE($O80,$P80,1)</f>
        <v>45931</v>
      </c>
      <c r="P82" s="97"/>
      <c r="Q82" s="97"/>
      <c r="R82" s="97"/>
      <c r="S82" s="97"/>
      <c r="T82" s="97"/>
      <c r="U82" s="97"/>
      <c r="V82" s="97"/>
      <c r="W82" s="98"/>
      <c r="X82" s="79"/>
      <c r="AA82" s="63" t="s">
        <v>8</v>
      </c>
      <c r="AB82" s="96">
        <f>DATE($AB80,$AC80,1)</f>
        <v>45992</v>
      </c>
      <c r="AC82" s="97"/>
      <c r="AD82" s="97"/>
      <c r="AE82" s="97"/>
      <c r="AF82" s="97"/>
      <c r="AG82" s="97"/>
      <c r="AH82" s="97"/>
      <c r="AI82" s="97"/>
      <c r="AJ82" s="98"/>
      <c r="AK82" s="79"/>
      <c r="AL82" s="9"/>
      <c r="AM82" s="63" t="s">
        <v>8</v>
      </c>
      <c r="AN82" s="96">
        <f>DATE($AN80,$AO80,1)</f>
        <v>46023</v>
      </c>
      <c r="AO82" s="97"/>
      <c r="AP82" s="97"/>
      <c r="AQ82" s="97"/>
      <c r="AR82" s="97"/>
      <c r="AS82" s="97"/>
      <c r="AT82" s="97"/>
      <c r="AU82" s="97"/>
      <c r="AV82" s="98"/>
      <c r="AW82" s="79"/>
      <c r="AZ82" s="63" t="s">
        <v>8</v>
      </c>
      <c r="BA82" s="96">
        <f>DATE(BA80,BB80,1)</f>
        <v>46082</v>
      </c>
      <c r="BB82" s="97"/>
      <c r="BC82" s="97"/>
      <c r="BD82" s="97"/>
      <c r="BE82" s="97"/>
      <c r="BF82" s="97"/>
      <c r="BG82" s="97"/>
      <c r="BH82" s="97"/>
      <c r="BI82" s="98"/>
      <c r="BJ82" s="79"/>
      <c r="BK82" s="9"/>
      <c r="BL82" s="63" t="s">
        <v>8</v>
      </c>
      <c r="BM82" s="96">
        <f>DATE(BM80,BN80,1)</f>
        <v>46143</v>
      </c>
      <c r="BN82" s="97"/>
      <c r="BO82" s="97"/>
      <c r="BP82" s="97"/>
      <c r="BQ82" s="97"/>
      <c r="BR82" s="97"/>
      <c r="BS82" s="97"/>
      <c r="BT82" s="97"/>
      <c r="BU82" s="98"/>
      <c r="BV82" s="79"/>
      <c r="BY82" s="63" t="s">
        <v>8</v>
      </c>
      <c r="BZ82" s="96">
        <f>DATE(BZ80,CA80,1)</f>
        <v>46204</v>
      </c>
      <c r="CA82" s="97"/>
      <c r="CB82" s="97"/>
      <c r="CC82" s="97"/>
      <c r="CD82" s="97"/>
      <c r="CE82" s="97"/>
      <c r="CF82" s="97"/>
      <c r="CG82" s="97"/>
      <c r="CH82" s="98"/>
      <c r="CI82" s="79"/>
      <c r="CJ82" s="9"/>
      <c r="CK82" s="63" t="s">
        <v>8</v>
      </c>
      <c r="CL82" s="96">
        <f>DATE(CL80,CM80,1)</f>
        <v>46266</v>
      </c>
      <c r="CM82" s="97"/>
      <c r="CN82" s="97"/>
      <c r="CO82" s="97"/>
      <c r="CP82" s="97"/>
      <c r="CQ82" s="97"/>
      <c r="CR82" s="97"/>
      <c r="CS82" s="97"/>
      <c r="CT82" s="98"/>
      <c r="CU82" s="79"/>
    </row>
    <row r="83" spans="2:99">
      <c r="B83" s="32" t="s">
        <v>9</v>
      </c>
      <c r="C83" s="28">
        <f>IF(I67&lt;$G$8,I69+1,"")</f>
        <v>42</v>
      </c>
      <c r="D83" s="29">
        <f t="shared" ref="D83:I83" si="272">IF(C81&lt;$G$8,C83+1,"")</f>
        <v>43</v>
      </c>
      <c r="E83" s="29">
        <f t="shared" si="272"/>
        <v>44</v>
      </c>
      <c r="F83" s="29">
        <f t="shared" si="272"/>
        <v>45</v>
      </c>
      <c r="G83" s="29">
        <f t="shared" si="272"/>
        <v>46</v>
      </c>
      <c r="H83" s="29">
        <f t="shared" si="272"/>
        <v>47</v>
      </c>
      <c r="I83" s="29">
        <f t="shared" si="272"/>
        <v>48</v>
      </c>
      <c r="J83" s="30" t="s">
        <v>10</v>
      </c>
      <c r="K83" s="31">
        <f>+COUNTIFS(C84:I84,"土",C88:I88,"")+COUNTIFS(C84:I84,"日",C88:I88,"")+COUNTIFS(祝日,C81)+COUNTIFS(祝日,D81)+COUNTIFS(祝日,E81)+COUNTIFS(祝日,F81)+COUNTIFS(祝日,G81)</f>
        <v>3</v>
      </c>
      <c r="M83" s="9"/>
      <c r="N83" s="32" t="s">
        <v>9</v>
      </c>
      <c r="O83" s="28">
        <f>IF(U67&lt;$G$8,U69+1,"")</f>
        <v>45936</v>
      </c>
      <c r="P83" s="29">
        <f t="shared" ref="P83:U83" si="273">IF(O81&lt;$G$8,O83+1,"")</f>
        <v>45937</v>
      </c>
      <c r="Q83" s="29">
        <f t="shared" si="273"/>
        <v>45938</v>
      </c>
      <c r="R83" s="29">
        <f t="shared" si="273"/>
        <v>45939</v>
      </c>
      <c r="S83" s="29">
        <f t="shared" si="273"/>
        <v>45940</v>
      </c>
      <c r="T83" s="29">
        <f t="shared" si="273"/>
        <v>45941</v>
      </c>
      <c r="U83" s="29">
        <f t="shared" si="273"/>
        <v>45942</v>
      </c>
      <c r="V83" s="30" t="s">
        <v>10</v>
      </c>
      <c r="W83" s="31">
        <f>+COUNTIFS(O84:U84,"土",O88:U88,"")+COUNTIFS(O84:U84,"日",O88:U88,"")+COUNTIFS(祝日,O81)+COUNTIFS(祝日,P81)+COUNTIFS(祝日,Q81)+COUNTIFS(祝日,R81)+COUNTIFS(祝日,S81)</f>
        <v>2</v>
      </c>
      <c r="AA83" s="32" t="s">
        <v>9</v>
      </c>
      <c r="AB83" s="28">
        <f>IF(AH67&lt;$G$8,AH69+1,"")</f>
        <v>45992</v>
      </c>
      <c r="AC83" s="29">
        <f t="shared" ref="AC83:AH83" si="274">IF(AB81&lt;$G$8,AB83+1,"")</f>
        <v>45993</v>
      </c>
      <c r="AD83" s="29">
        <f t="shared" si="274"/>
        <v>45994</v>
      </c>
      <c r="AE83" s="29">
        <f t="shared" si="274"/>
        <v>45995</v>
      </c>
      <c r="AF83" s="29">
        <f t="shared" si="274"/>
        <v>45996</v>
      </c>
      <c r="AG83" s="29">
        <f t="shared" si="274"/>
        <v>45997</v>
      </c>
      <c r="AH83" s="29">
        <f t="shared" si="274"/>
        <v>45998</v>
      </c>
      <c r="AI83" s="30" t="s">
        <v>10</v>
      </c>
      <c r="AJ83" s="31">
        <f>+COUNTIFS(AB84:AH84,"土",AB88:AH88,"")+COUNTIFS(AB84:AH84,"日",AB88:AH88,"")+COUNTIFS(祝日,AB81)+COUNTIFS(祝日,AC81)+COUNTIFS(祝日,AD81)+COUNTIFS(祝日,AE81)+COUNTIFS(祝日,AF81)</f>
        <v>2</v>
      </c>
      <c r="AL83" s="9"/>
      <c r="AM83" s="32" t="s">
        <v>9</v>
      </c>
      <c r="AN83" s="28">
        <f>IF(AT67&lt;$G$8,AT69+1,"")</f>
        <v>46048</v>
      </c>
      <c r="AO83" s="29">
        <f t="shared" ref="AO83:AT83" si="275">IF(AN81&lt;$G$8,AN83+1,"")</f>
        <v>46049</v>
      </c>
      <c r="AP83" s="29">
        <f t="shared" si="275"/>
        <v>46050</v>
      </c>
      <c r="AQ83" s="29">
        <f t="shared" si="275"/>
        <v>46051</v>
      </c>
      <c r="AR83" s="29">
        <f t="shared" si="275"/>
        <v>46052</v>
      </c>
      <c r="AS83" s="29">
        <f t="shared" si="275"/>
        <v>46053</v>
      </c>
      <c r="AT83" s="29">
        <f t="shared" si="275"/>
        <v>46054</v>
      </c>
      <c r="AU83" s="30" t="s">
        <v>10</v>
      </c>
      <c r="AV83" s="31">
        <f>+COUNTIFS(AN84:AT84,"土",AN88:AT88,"")+COUNTIFS(AN84:AT84,"日",AN88:AT88,"")+COUNTIFS(祝日,AN81)+COUNTIFS(祝日,AO81)+COUNTIFS(祝日,AP81)+COUNTIFS(祝日,AQ81)+COUNTIFS(祝日,AR81)</f>
        <v>2</v>
      </c>
      <c r="AZ83" s="32" t="s">
        <v>9</v>
      </c>
      <c r="BA83" s="28">
        <f>IF(BG67&lt;$G$8,BG69+1,"")</f>
        <v>46104</v>
      </c>
      <c r="BB83" s="29">
        <f t="shared" ref="BB83:BG83" si="276">IF(BA81&lt;$G$8,BA83+1,"")</f>
        <v>46105</v>
      </c>
      <c r="BC83" s="29">
        <f t="shared" si="276"/>
        <v>46106</v>
      </c>
      <c r="BD83" s="29">
        <f t="shared" si="276"/>
        <v>46107</v>
      </c>
      <c r="BE83" s="29">
        <f t="shared" si="276"/>
        <v>46108</v>
      </c>
      <c r="BF83" s="29">
        <f t="shared" si="276"/>
        <v>46109</v>
      </c>
      <c r="BG83" s="29">
        <f t="shared" si="276"/>
        <v>46110</v>
      </c>
      <c r="BH83" s="30" t="s">
        <v>10</v>
      </c>
      <c r="BI83" s="31">
        <f>+COUNTIFS(BA84:BG84,"土",BA88:BG88,"")+COUNTIFS(BA84:BG84,"日",BA88:BG88,"")+COUNTIFS(祝日,BA81)+COUNTIFS(祝日,BB81)+COUNTIFS(祝日,BC81)+COUNTIFS(祝日,BD81)+COUNTIFS(祝日,BE81)</f>
        <v>2</v>
      </c>
      <c r="BK83" s="9"/>
      <c r="BL83" s="32" t="s">
        <v>9</v>
      </c>
      <c r="BM83" s="28">
        <f>IF(BS67&lt;$G$8,BS69+1,"")</f>
        <v>46160</v>
      </c>
      <c r="BN83" s="29">
        <f t="shared" ref="BN83:BS83" si="277">IF(BM81&lt;$G$8,BM83+1,"")</f>
        <v>46161</v>
      </c>
      <c r="BO83" s="29">
        <f t="shared" si="277"/>
        <v>46162</v>
      </c>
      <c r="BP83" s="29">
        <f t="shared" si="277"/>
        <v>46163</v>
      </c>
      <c r="BQ83" s="29">
        <f t="shared" si="277"/>
        <v>46164</v>
      </c>
      <c r="BR83" s="29">
        <f t="shared" si="277"/>
        <v>46165</v>
      </c>
      <c r="BS83" s="29">
        <f t="shared" si="277"/>
        <v>46166</v>
      </c>
      <c r="BT83" s="30" t="s">
        <v>10</v>
      </c>
      <c r="BU83" s="31">
        <f>+COUNTIFS(BM84:BS84,"土",BM88:BS88,"")+COUNTIFS(BM84:BS84,"日",BM88:BS88,"")+COUNTIFS(祝日,BM81)+COUNTIFS(祝日,BN81)+COUNTIFS(祝日,BO81)+COUNTIFS(祝日,BP81)+COUNTIFS(祝日,BQ81)</f>
        <v>2</v>
      </c>
      <c r="BY83" s="32" t="s">
        <v>9</v>
      </c>
      <c r="BZ83" s="28" t="str">
        <f>IF(CF67&lt;$G$8,CF69+1,"")</f>
        <v/>
      </c>
      <c r="CA83" s="29" t="str">
        <f t="shared" ref="CA83" si="278">IF(BZ81&lt;$G$8,BZ83+1,"")</f>
        <v/>
      </c>
      <c r="CB83" s="29" t="str">
        <f t="shared" ref="CB83" si="279">IF(CA81&lt;$G$8,CA83+1,"")</f>
        <v/>
      </c>
      <c r="CC83" s="29" t="str">
        <f t="shared" ref="CC83" si="280">IF(CB81&lt;$G$8,CB83+1,"")</f>
        <v/>
      </c>
      <c r="CD83" s="29" t="str">
        <f t="shared" ref="CD83" si="281">IF(CC81&lt;$G$8,CC83+1,"")</f>
        <v/>
      </c>
      <c r="CE83" s="29" t="str">
        <f t="shared" ref="CE83" si="282">IF(CD81&lt;$G$8,CD83+1,"")</f>
        <v/>
      </c>
      <c r="CF83" s="29" t="str">
        <f t="shared" ref="CF83" si="283">IF(CE81&lt;$G$8,CE83+1,"")</f>
        <v/>
      </c>
      <c r="CG83" s="30" t="s">
        <v>10</v>
      </c>
      <c r="CH83" s="31">
        <f>+COUNTIFS(BZ84:CF84,"土",BZ88:CF88,"")+COUNTIFS(BZ84:CF84,"日",BZ88:CF88,"")+COUNTIFS(祝日,BZ81)+COUNTIFS(祝日,CA81)+COUNTIFS(祝日,CB81)+COUNTIFS(祝日,CC81)+COUNTIFS(祝日,CD81)</f>
        <v>0</v>
      </c>
      <c r="CJ83" s="9"/>
      <c r="CK83" s="32" t="s">
        <v>9</v>
      </c>
      <c r="CL83" s="28" t="str">
        <f>IF(CR67&lt;$G$8,CR69+1,"")</f>
        <v/>
      </c>
      <c r="CM83" s="29" t="str">
        <f t="shared" ref="CM83" si="284">IF(CL81&lt;$G$8,CL83+1,"")</f>
        <v/>
      </c>
      <c r="CN83" s="29" t="str">
        <f t="shared" ref="CN83" si="285">IF(CM81&lt;$G$8,CM83+1,"")</f>
        <v/>
      </c>
      <c r="CO83" s="29" t="str">
        <f t="shared" ref="CO83" si="286">IF(CN81&lt;$G$8,CN83+1,"")</f>
        <v/>
      </c>
      <c r="CP83" s="29" t="str">
        <f t="shared" ref="CP83" si="287">IF(CO81&lt;$G$8,CO83+1,"")</f>
        <v/>
      </c>
      <c r="CQ83" s="29" t="str">
        <f t="shared" ref="CQ83" si="288">IF(CP81&lt;$G$8,CP83+1,"")</f>
        <v/>
      </c>
      <c r="CR83" s="29" t="str">
        <f t="shared" ref="CR83" si="289">IF(CQ81&lt;$G$8,CQ83+1,"")</f>
        <v/>
      </c>
      <c r="CS83" s="30" t="s">
        <v>10</v>
      </c>
      <c r="CT83" s="31">
        <f>+COUNTIFS(CL84:CR84,"土",CL88:CR88,"")+COUNTIFS(CL84:CR84,"日",CL88:CR88,"")+COUNTIFS(祝日,CL81)+COUNTIFS(祝日,CM81)+COUNTIFS(祝日,CN81)+COUNTIFS(祝日,CO81)+COUNTIFS(祝日,CP81)</f>
        <v>0</v>
      </c>
    </row>
    <row r="84" spans="2:99">
      <c r="B84" s="32" t="s">
        <v>11</v>
      </c>
      <c r="C84" s="33" t="str">
        <f>IF(C83="","","月")</f>
        <v>月</v>
      </c>
      <c r="D84" s="33" t="str">
        <f>IF(D83="","","火")</f>
        <v>火</v>
      </c>
      <c r="E84" s="33" t="str">
        <f>IF(E83="","","水")</f>
        <v>水</v>
      </c>
      <c r="F84" s="33" t="str">
        <f>IF(F83="","","木")</f>
        <v>木</v>
      </c>
      <c r="G84" s="33" t="str">
        <f>IF(G83="","","金")</f>
        <v>金</v>
      </c>
      <c r="H84" s="33" t="str">
        <f>IF(H83="","","土")</f>
        <v>土</v>
      </c>
      <c r="I84" s="33" t="str">
        <f>IF(I83="","","日")</f>
        <v>日</v>
      </c>
      <c r="J84" s="30" t="s">
        <v>12</v>
      </c>
      <c r="K84" s="31">
        <f>+COUNTIF(C88:I88,"夏休")+COUNTIF(C88:I88,"冬休")+COUNTIF(C88:I88,"中止")</f>
        <v>0</v>
      </c>
      <c r="L84" s="7">
        <f>+COUNTIF(H88:I88,"夏休")+COUNTIF(H88:I88,"冬休")+COUNTIF(H88:I88,"中止")</f>
        <v>0</v>
      </c>
      <c r="M84" s="9"/>
      <c r="N84" s="32" t="s">
        <v>11</v>
      </c>
      <c r="O84" s="33" t="str">
        <f>IF(O83="","","月")</f>
        <v>月</v>
      </c>
      <c r="P84" s="33" t="str">
        <f>IF(P83="","","火")</f>
        <v>火</v>
      </c>
      <c r="Q84" s="33" t="str">
        <f>IF(Q83="","","水")</f>
        <v>水</v>
      </c>
      <c r="R84" s="33" t="str">
        <f>IF(R83="","","木")</f>
        <v>木</v>
      </c>
      <c r="S84" s="33" t="str">
        <f>IF(S83="","","金")</f>
        <v>金</v>
      </c>
      <c r="T84" s="33" t="str">
        <f>IF(T83="","","土")</f>
        <v>土</v>
      </c>
      <c r="U84" s="33" t="str">
        <f>IF(U83="","","日")</f>
        <v>日</v>
      </c>
      <c r="V84" s="30" t="s">
        <v>12</v>
      </c>
      <c r="W84" s="31">
        <f>+COUNTIF(O88:U88,"夏休")+COUNTIF(O88:U88,"冬休")+COUNTIF(O88:U88,"中止")</f>
        <v>0</v>
      </c>
      <c r="X84" s="7">
        <f>+COUNTIF(T88:U88,"夏休")+COUNTIF(T88:U88,"冬休")+COUNTIF(T88:U88,"中止")</f>
        <v>0</v>
      </c>
      <c r="AA84" s="32" t="s">
        <v>11</v>
      </c>
      <c r="AB84" s="33" t="str">
        <f>IF(AB83="","","月")</f>
        <v>月</v>
      </c>
      <c r="AC84" s="33" t="str">
        <f>IF(AC83="","","火")</f>
        <v>火</v>
      </c>
      <c r="AD84" s="33" t="str">
        <f>IF(AD83="","","水")</f>
        <v>水</v>
      </c>
      <c r="AE84" s="33" t="str">
        <f>IF(AE83="","","木")</f>
        <v>木</v>
      </c>
      <c r="AF84" s="33" t="str">
        <f>IF(AF83="","","金")</f>
        <v>金</v>
      </c>
      <c r="AG84" s="33" t="str">
        <f>IF(AG83="","","土")</f>
        <v>土</v>
      </c>
      <c r="AH84" s="33" t="str">
        <f>IF(AH83="","","日")</f>
        <v>日</v>
      </c>
      <c r="AI84" s="30" t="s">
        <v>12</v>
      </c>
      <c r="AJ84" s="31">
        <f>+COUNTIF(AB88:AH88,"夏休")+COUNTIF(AB88:AH88,"冬休")+COUNTIF(AB88:AH88,"中止")</f>
        <v>0</v>
      </c>
      <c r="AK84" s="7">
        <f>+COUNTIF(AG88:AH88,"夏休")+COUNTIF(AG88:AH88,"冬休")+COUNTIF(AG88:AH88,"中止")</f>
        <v>0</v>
      </c>
      <c r="AL84" s="9"/>
      <c r="AM84" s="32" t="s">
        <v>11</v>
      </c>
      <c r="AN84" s="33" t="str">
        <f>IF(AN83="","","月")</f>
        <v>月</v>
      </c>
      <c r="AO84" s="33" t="str">
        <f>IF(AO83="","","火")</f>
        <v>火</v>
      </c>
      <c r="AP84" s="33" t="str">
        <f>IF(AP83="","","水")</f>
        <v>水</v>
      </c>
      <c r="AQ84" s="33" t="str">
        <f>IF(AQ83="","","木")</f>
        <v>木</v>
      </c>
      <c r="AR84" s="33" t="str">
        <f>IF(AR83="","","金")</f>
        <v>金</v>
      </c>
      <c r="AS84" s="33" t="str">
        <f>IF(AS83="","","土")</f>
        <v>土</v>
      </c>
      <c r="AT84" s="33" t="str">
        <f>IF(AT83="","","日")</f>
        <v>日</v>
      </c>
      <c r="AU84" s="30" t="s">
        <v>12</v>
      </c>
      <c r="AV84" s="31">
        <f>+COUNTIF(AN88:AT88,"夏休")+COUNTIF(AN88:AT88,"冬休")+COUNTIF(AN88:AT88,"中止")</f>
        <v>0</v>
      </c>
      <c r="AW84" s="7">
        <f>+COUNTIF(AS88:AT88,"夏休")+COUNTIF(AS88:AT88,"冬休")+COUNTIF(AS88:AT88,"中止")</f>
        <v>0</v>
      </c>
      <c r="AZ84" s="32" t="s">
        <v>11</v>
      </c>
      <c r="BA84" s="33" t="str">
        <f>IF(BA83="","","月")</f>
        <v>月</v>
      </c>
      <c r="BB84" s="33" t="str">
        <f>IF(BB83="","","火")</f>
        <v>火</v>
      </c>
      <c r="BC84" s="33" t="str">
        <f>IF(BC83="","","水")</f>
        <v>水</v>
      </c>
      <c r="BD84" s="33" t="str">
        <f>IF(BD83="","","木")</f>
        <v>木</v>
      </c>
      <c r="BE84" s="33" t="str">
        <f>IF(BE83="","","金")</f>
        <v>金</v>
      </c>
      <c r="BF84" s="33" t="str">
        <f>IF(BF83="","","土")</f>
        <v>土</v>
      </c>
      <c r="BG84" s="33" t="str">
        <f>IF(BG83="","","日")</f>
        <v>日</v>
      </c>
      <c r="BH84" s="30" t="s">
        <v>12</v>
      </c>
      <c r="BI84" s="31">
        <f>+COUNTIF(BA88:BG88,"夏休")+COUNTIF(BA88:BG88,"冬休")+COUNTIF(BA88:BG88,"中止")</f>
        <v>0</v>
      </c>
      <c r="BJ84" s="7">
        <f>+COUNTIF(BF88:BG88,"夏休")+COUNTIF(BF88:BG88,"冬休")+COUNTIF(BF88:BG88,"中止")</f>
        <v>0</v>
      </c>
      <c r="BK84" s="9"/>
      <c r="BL84" s="32" t="s">
        <v>11</v>
      </c>
      <c r="BM84" s="33" t="str">
        <f>IF(BM83="","","月")</f>
        <v>月</v>
      </c>
      <c r="BN84" s="33" t="str">
        <f>IF(BN83="","","火")</f>
        <v>火</v>
      </c>
      <c r="BO84" s="33" t="str">
        <f>IF(BO83="","","水")</f>
        <v>水</v>
      </c>
      <c r="BP84" s="33" t="str">
        <f>IF(BP83="","","木")</f>
        <v>木</v>
      </c>
      <c r="BQ84" s="33" t="str">
        <f>IF(BQ83="","","金")</f>
        <v>金</v>
      </c>
      <c r="BR84" s="33" t="str">
        <f>IF(BR83="","","土")</f>
        <v>土</v>
      </c>
      <c r="BS84" s="33" t="str">
        <f>IF(BS83="","","日")</f>
        <v>日</v>
      </c>
      <c r="BT84" s="30" t="s">
        <v>12</v>
      </c>
      <c r="BU84" s="31">
        <f>+COUNTIF(BM88:BS88,"夏休")+COUNTIF(BM88:BS88,"冬休")+COUNTIF(BM88:BS88,"中止")</f>
        <v>0</v>
      </c>
      <c r="BV84" s="7">
        <f>+COUNTIF(BR88:BS88,"夏休")+COUNTIF(BR88:BS88,"冬休")+COUNTIF(BR88:BS88,"中止")</f>
        <v>0</v>
      </c>
      <c r="BY84" s="32" t="s">
        <v>11</v>
      </c>
      <c r="BZ84" s="33" t="str">
        <f>IF(BZ83="","","月")</f>
        <v/>
      </c>
      <c r="CA84" s="33" t="str">
        <f>IF(CA83="","","火")</f>
        <v/>
      </c>
      <c r="CB84" s="33" t="str">
        <f>IF(CB83="","","水")</f>
        <v/>
      </c>
      <c r="CC84" s="33" t="str">
        <f>IF(CC83="","","木")</f>
        <v/>
      </c>
      <c r="CD84" s="33" t="str">
        <f>IF(CD83="","","金")</f>
        <v/>
      </c>
      <c r="CE84" s="33" t="str">
        <f>IF(CE83="","","土")</f>
        <v/>
      </c>
      <c r="CF84" s="33" t="str">
        <f>IF(CF83="","","日")</f>
        <v/>
      </c>
      <c r="CG84" s="30" t="s">
        <v>12</v>
      </c>
      <c r="CH84" s="31">
        <f>+COUNTIF(BZ88:CF88,"夏休")+COUNTIF(BZ88:CF88,"冬休")+COUNTIF(BZ88:CF88,"中止")</f>
        <v>0</v>
      </c>
      <c r="CI84" s="7">
        <f>+COUNTIF(CE88:CF88,"夏休")+COUNTIF(CE88:CF88,"冬休")+COUNTIF(CE88:CF88,"中止")</f>
        <v>0</v>
      </c>
      <c r="CJ84" s="9"/>
      <c r="CK84" s="32" t="s">
        <v>11</v>
      </c>
      <c r="CL84" s="33" t="str">
        <f>IF(CL83="","","月")</f>
        <v/>
      </c>
      <c r="CM84" s="33" t="str">
        <f>IF(CM83="","","火")</f>
        <v/>
      </c>
      <c r="CN84" s="33" t="str">
        <f>IF(CN83="","","水")</f>
        <v/>
      </c>
      <c r="CO84" s="33" t="str">
        <f>IF(CO83="","","木")</f>
        <v/>
      </c>
      <c r="CP84" s="33" t="str">
        <f>IF(CP83="","","金")</f>
        <v/>
      </c>
      <c r="CQ84" s="33" t="str">
        <f>IF(CQ83="","","土")</f>
        <v/>
      </c>
      <c r="CR84" s="33" t="str">
        <f>IF(CR83="","","日")</f>
        <v/>
      </c>
      <c r="CS84" s="30" t="s">
        <v>12</v>
      </c>
      <c r="CT84" s="31">
        <f>+COUNTIF(CL88:CR88,"夏休")+COUNTIF(CL88:CR88,"冬休")+COUNTIF(CL88:CR88,"中止")</f>
        <v>0</v>
      </c>
      <c r="CU84" s="7">
        <f>+COUNTIF(CQ88:CR88,"夏休")+COUNTIF(CQ88:CR88,"冬休")+COUNTIF(CQ88:CR88,"中止")</f>
        <v>0</v>
      </c>
    </row>
    <row r="85" spans="2:99" ht="13.5" customHeight="1">
      <c r="B85" s="102" t="s">
        <v>13</v>
      </c>
      <c r="C85" s="105"/>
      <c r="D85" s="99"/>
      <c r="E85" s="99"/>
      <c r="F85" s="99"/>
      <c r="G85" s="99"/>
      <c r="H85" s="99"/>
      <c r="I85" s="99"/>
      <c r="J85" s="34" t="s">
        <v>14</v>
      </c>
      <c r="K85" s="74">
        <f>COUNT(C83:I83)-K84</f>
        <v>7</v>
      </c>
      <c r="L85" s="80"/>
      <c r="M85" s="9"/>
      <c r="N85" s="102" t="s">
        <v>13</v>
      </c>
      <c r="O85" s="105"/>
      <c r="P85" s="99"/>
      <c r="Q85" s="99"/>
      <c r="R85" s="99"/>
      <c r="S85" s="99"/>
      <c r="T85" s="99"/>
      <c r="U85" s="99"/>
      <c r="V85" s="34" t="s">
        <v>14</v>
      </c>
      <c r="W85" s="74">
        <f>COUNT(O83:U83)-W84</f>
        <v>7</v>
      </c>
      <c r="X85" s="80"/>
      <c r="AA85" s="102" t="s">
        <v>13</v>
      </c>
      <c r="AB85" s="105"/>
      <c r="AC85" s="99"/>
      <c r="AD85" s="99"/>
      <c r="AE85" s="99"/>
      <c r="AF85" s="99"/>
      <c r="AG85" s="99"/>
      <c r="AH85" s="99"/>
      <c r="AI85" s="34" t="s">
        <v>14</v>
      </c>
      <c r="AJ85" s="74">
        <f>COUNT(AB83:AH83)-AJ84</f>
        <v>7</v>
      </c>
      <c r="AK85" s="80"/>
      <c r="AL85" s="9"/>
      <c r="AM85" s="102" t="s">
        <v>13</v>
      </c>
      <c r="AN85" s="105"/>
      <c r="AO85" s="99"/>
      <c r="AP85" s="99"/>
      <c r="AQ85" s="99"/>
      <c r="AR85" s="99"/>
      <c r="AS85" s="99"/>
      <c r="AT85" s="99"/>
      <c r="AU85" s="34" t="s">
        <v>14</v>
      </c>
      <c r="AV85" s="74">
        <f>COUNT(AN83:AT83)-AV84</f>
        <v>7</v>
      </c>
      <c r="AW85" s="80"/>
      <c r="AZ85" s="102" t="s">
        <v>13</v>
      </c>
      <c r="BA85" s="105"/>
      <c r="BB85" s="99"/>
      <c r="BC85" s="99"/>
      <c r="BD85" s="99"/>
      <c r="BE85" s="99"/>
      <c r="BF85" s="99"/>
      <c r="BG85" s="99"/>
      <c r="BH85" s="34" t="s">
        <v>14</v>
      </c>
      <c r="BI85" s="74">
        <f>COUNT(BA83:BG83)-BI84</f>
        <v>7</v>
      </c>
      <c r="BJ85" s="80"/>
      <c r="BK85" s="9"/>
      <c r="BL85" s="102" t="s">
        <v>13</v>
      </c>
      <c r="BM85" s="105"/>
      <c r="BN85" s="99"/>
      <c r="BO85" s="99"/>
      <c r="BP85" s="99"/>
      <c r="BQ85" s="99"/>
      <c r="BR85" s="99"/>
      <c r="BS85" s="99"/>
      <c r="BT85" s="34" t="s">
        <v>14</v>
      </c>
      <c r="BU85" s="74">
        <f>COUNT(BM83:BS83)-BU84</f>
        <v>7</v>
      </c>
      <c r="BV85" s="80"/>
      <c r="BY85" s="102" t="s">
        <v>13</v>
      </c>
      <c r="BZ85" s="105"/>
      <c r="CA85" s="99"/>
      <c r="CB85" s="99"/>
      <c r="CC85" s="99"/>
      <c r="CD85" s="99"/>
      <c r="CE85" s="99"/>
      <c r="CF85" s="99"/>
      <c r="CG85" s="34" t="s">
        <v>14</v>
      </c>
      <c r="CH85" s="74">
        <f>COUNT(BZ83:CF83)-CH84</f>
        <v>0</v>
      </c>
      <c r="CI85" s="80"/>
      <c r="CJ85" s="9"/>
      <c r="CK85" s="102" t="s">
        <v>13</v>
      </c>
      <c r="CL85" s="105"/>
      <c r="CM85" s="99"/>
      <c r="CN85" s="99"/>
      <c r="CO85" s="99"/>
      <c r="CP85" s="99"/>
      <c r="CQ85" s="99"/>
      <c r="CR85" s="99"/>
      <c r="CS85" s="34" t="s">
        <v>14</v>
      </c>
      <c r="CT85" s="74">
        <f>COUNT(CL83:CR83)-CT84</f>
        <v>0</v>
      </c>
      <c r="CU85" s="80"/>
    </row>
    <row r="86" spans="2:99" ht="13.5" customHeight="1">
      <c r="B86" s="103"/>
      <c r="C86" s="106"/>
      <c r="D86" s="100"/>
      <c r="E86" s="100"/>
      <c r="F86" s="100"/>
      <c r="G86" s="100"/>
      <c r="H86" s="100"/>
      <c r="I86" s="100"/>
      <c r="J86" s="34" t="s">
        <v>15</v>
      </c>
      <c r="K86" s="36">
        <f>+COUNTIF(C89:I89,"休")</f>
        <v>0</v>
      </c>
      <c r="M86" s="37"/>
      <c r="N86" s="103"/>
      <c r="O86" s="106"/>
      <c r="P86" s="100"/>
      <c r="Q86" s="100"/>
      <c r="R86" s="100"/>
      <c r="S86" s="100"/>
      <c r="T86" s="100"/>
      <c r="U86" s="100"/>
      <c r="V86" s="34" t="s">
        <v>15</v>
      </c>
      <c r="W86" s="36">
        <f>+COUNTIF(O89:U89,"休")</f>
        <v>0</v>
      </c>
      <c r="AA86" s="103"/>
      <c r="AB86" s="106"/>
      <c r="AC86" s="100"/>
      <c r="AD86" s="100"/>
      <c r="AE86" s="100"/>
      <c r="AF86" s="100"/>
      <c r="AG86" s="100"/>
      <c r="AH86" s="100"/>
      <c r="AI86" s="34" t="s">
        <v>15</v>
      </c>
      <c r="AJ86" s="36">
        <f>+COUNTIF(AB89:AH89,"休")</f>
        <v>0</v>
      </c>
      <c r="AL86" s="37"/>
      <c r="AM86" s="103"/>
      <c r="AN86" s="106"/>
      <c r="AO86" s="100"/>
      <c r="AP86" s="100"/>
      <c r="AQ86" s="100"/>
      <c r="AR86" s="100"/>
      <c r="AS86" s="100"/>
      <c r="AT86" s="100"/>
      <c r="AU86" s="34" t="s">
        <v>15</v>
      </c>
      <c r="AV86" s="36">
        <f>+COUNTIF(AN89:AT89,"休")</f>
        <v>0</v>
      </c>
      <c r="AZ86" s="103"/>
      <c r="BA86" s="106"/>
      <c r="BB86" s="100"/>
      <c r="BC86" s="100"/>
      <c r="BD86" s="100"/>
      <c r="BE86" s="100"/>
      <c r="BF86" s="100"/>
      <c r="BG86" s="100"/>
      <c r="BH86" s="34" t="s">
        <v>15</v>
      </c>
      <c r="BI86" s="36">
        <f>+COUNTIF(BA89:BG89,"休")</f>
        <v>0</v>
      </c>
      <c r="BK86" s="37"/>
      <c r="BL86" s="103"/>
      <c r="BM86" s="106"/>
      <c r="BN86" s="100"/>
      <c r="BO86" s="100"/>
      <c r="BP86" s="100"/>
      <c r="BQ86" s="100"/>
      <c r="BR86" s="100"/>
      <c r="BS86" s="100"/>
      <c r="BT86" s="34" t="s">
        <v>15</v>
      </c>
      <c r="BU86" s="36">
        <f>+COUNTIF(BM89:BS89,"休")</f>
        <v>0</v>
      </c>
      <c r="BY86" s="103"/>
      <c r="BZ86" s="106"/>
      <c r="CA86" s="100"/>
      <c r="CB86" s="100"/>
      <c r="CC86" s="100"/>
      <c r="CD86" s="100"/>
      <c r="CE86" s="100"/>
      <c r="CF86" s="100"/>
      <c r="CG86" s="34" t="s">
        <v>15</v>
      </c>
      <c r="CH86" s="36">
        <f>+COUNTIF(BZ89:CF89,"休")</f>
        <v>0</v>
      </c>
      <c r="CJ86" s="37"/>
      <c r="CK86" s="103"/>
      <c r="CL86" s="106"/>
      <c r="CM86" s="100"/>
      <c r="CN86" s="100"/>
      <c r="CO86" s="100"/>
      <c r="CP86" s="100"/>
      <c r="CQ86" s="100"/>
      <c r="CR86" s="100"/>
      <c r="CS86" s="34" t="s">
        <v>15</v>
      </c>
      <c r="CT86" s="36">
        <f>+COUNTIF(CL89:CR89,"休")</f>
        <v>0</v>
      </c>
    </row>
    <row r="87" spans="2:99" ht="13.5" customHeight="1">
      <c r="B87" s="104"/>
      <c r="C87" s="107"/>
      <c r="D87" s="101"/>
      <c r="E87" s="101"/>
      <c r="F87" s="101"/>
      <c r="G87" s="101"/>
      <c r="H87" s="101"/>
      <c r="I87" s="101"/>
      <c r="J87" s="34" t="s">
        <v>16</v>
      </c>
      <c r="K87" s="38">
        <f>+K86/K85</f>
        <v>0</v>
      </c>
      <c r="L87" s="52"/>
      <c r="M87" s="9"/>
      <c r="N87" s="104"/>
      <c r="O87" s="107"/>
      <c r="P87" s="101"/>
      <c r="Q87" s="101"/>
      <c r="R87" s="101"/>
      <c r="S87" s="101"/>
      <c r="T87" s="101"/>
      <c r="U87" s="101"/>
      <c r="V87" s="34" t="s">
        <v>16</v>
      </c>
      <c r="W87" s="38">
        <f>+W86/W85</f>
        <v>0</v>
      </c>
      <c r="X87" s="52"/>
      <c r="AA87" s="104"/>
      <c r="AB87" s="107"/>
      <c r="AC87" s="101"/>
      <c r="AD87" s="101"/>
      <c r="AE87" s="101"/>
      <c r="AF87" s="101"/>
      <c r="AG87" s="101"/>
      <c r="AH87" s="101"/>
      <c r="AI87" s="34" t="s">
        <v>16</v>
      </c>
      <c r="AJ87" s="38">
        <f>+AJ86/AJ85</f>
        <v>0</v>
      </c>
      <c r="AK87" s="52"/>
      <c r="AL87" s="9"/>
      <c r="AM87" s="104"/>
      <c r="AN87" s="107"/>
      <c r="AO87" s="101"/>
      <c r="AP87" s="101"/>
      <c r="AQ87" s="101"/>
      <c r="AR87" s="101"/>
      <c r="AS87" s="101"/>
      <c r="AT87" s="101"/>
      <c r="AU87" s="34" t="s">
        <v>16</v>
      </c>
      <c r="AV87" s="38">
        <f>+AV86/AV85</f>
        <v>0</v>
      </c>
      <c r="AW87" s="52"/>
      <c r="AZ87" s="104"/>
      <c r="BA87" s="107"/>
      <c r="BB87" s="101"/>
      <c r="BC87" s="101"/>
      <c r="BD87" s="101"/>
      <c r="BE87" s="101"/>
      <c r="BF87" s="101"/>
      <c r="BG87" s="101"/>
      <c r="BH87" s="34" t="s">
        <v>16</v>
      </c>
      <c r="BI87" s="38">
        <f>+BI86/BI85</f>
        <v>0</v>
      </c>
      <c r="BJ87" s="52"/>
      <c r="BK87" s="9"/>
      <c r="BL87" s="104"/>
      <c r="BM87" s="107"/>
      <c r="BN87" s="101"/>
      <c r="BO87" s="101"/>
      <c r="BP87" s="101"/>
      <c r="BQ87" s="101"/>
      <c r="BR87" s="101"/>
      <c r="BS87" s="101"/>
      <c r="BT87" s="34" t="s">
        <v>16</v>
      </c>
      <c r="BU87" s="38">
        <f>+BU86/BU85</f>
        <v>0</v>
      </c>
      <c r="BV87" s="52"/>
      <c r="BY87" s="104"/>
      <c r="BZ87" s="107"/>
      <c r="CA87" s="101"/>
      <c r="CB87" s="101"/>
      <c r="CC87" s="101"/>
      <c r="CD87" s="101"/>
      <c r="CE87" s="101"/>
      <c r="CF87" s="101"/>
      <c r="CG87" s="34" t="s">
        <v>16</v>
      </c>
      <c r="CH87" s="38" t="e">
        <f>+CH86/CH85</f>
        <v>#DIV/0!</v>
      </c>
      <c r="CI87" s="52"/>
      <c r="CJ87" s="9"/>
      <c r="CK87" s="104"/>
      <c r="CL87" s="107"/>
      <c r="CM87" s="101"/>
      <c r="CN87" s="101"/>
      <c r="CO87" s="101"/>
      <c r="CP87" s="101"/>
      <c r="CQ87" s="101"/>
      <c r="CR87" s="101"/>
      <c r="CS87" s="34" t="s">
        <v>16</v>
      </c>
      <c r="CT87" s="38" t="e">
        <f>+CT86/CT85</f>
        <v>#DIV/0!</v>
      </c>
      <c r="CU87" s="52"/>
    </row>
    <row r="88" spans="2:99">
      <c r="B88" s="39" t="s">
        <v>17</v>
      </c>
      <c r="C88" s="2"/>
      <c r="D88" s="2"/>
      <c r="E88" s="2"/>
      <c r="F88" s="2"/>
      <c r="G88" s="2"/>
      <c r="H88" s="2"/>
      <c r="I88" s="2"/>
      <c r="J88" s="34" t="s">
        <v>19</v>
      </c>
      <c r="K88" s="36">
        <f>+COUNTIF(C90:I90,"*休")</f>
        <v>0</v>
      </c>
      <c r="M88" s="9"/>
      <c r="N88" s="39" t="s">
        <v>17</v>
      </c>
      <c r="O88" s="5"/>
      <c r="P88" s="2"/>
      <c r="Q88" s="2"/>
      <c r="R88" s="2"/>
      <c r="S88" s="2"/>
      <c r="T88" s="2"/>
      <c r="U88" s="2"/>
      <c r="V88" s="34" t="s">
        <v>19</v>
      </c>
      <c r="W88" s="36">
        <f>+COUNTIF(O90:U90,"*休")</f>
        <v>0</v>
      </c>
      <c r="AA88" s="39" t="s">
        <v>17</v>
      </c>
      <c r="AB88" s="5"/>
      <c r="AC88" s="2"/>
      <c r="AD88" s="2"/>
      <c r="AE88" s="2"/>
      <c r="AF88" s="2"/>
      <c r="AG88" s="2"/>
      <c r="AH88" s="2"/>
      <c r="AI88" s="34" t="s">
        <v>19</v>
      </c>
      <c r="AJ88" s="36">
        <f>+COUNTIF(AB90:AH90,"*休")</f>
        <v>0</v>
      </c>
      <c r="AL88" s="9"/>
      <c r="AM88" s="39" t="s">
        <v>17</v>
      </c>
      <c r="AN88" s="5"/>
      <c r="AO88" s="2"/>
      <c r="AP88" s="2"/>
      <c r="AQ88" s="2"/>
      <c r="AR88" s="2"/>
      <c r="AS88" s="2"/>
      <c r="AT88" s="2"/>
      <c r="AU88" s="34" t="s">
        <v>19</v>
      </c>
      <c r="AV88" s="36">
        <f>+COUNTIF(AN90:AT90,"*休")</f>
        <v>0</v>
      </c>
      <c r="AZ88" s="39" t="s">
        <v>17</v>
      </c>
      <c r="BA88" s="5"/>
      <c r="BB88" s="2"/>
      <c r="BC88" s="2"/>
      <c r="BD88" s="2"/>
      <c r="BE88" s="2"/>
      <c r="BF88" s="2"/>
      <c r="BG88" s="2"/>
      <c r="BH88" s="34" t="s">
        <v>19</v>
      </c>
      <c r="BI88" s="36">
        <f>+COUNTIF(BA90:BG90,"*休")</f>
        <v>0</v>
      </c>
      <c r="BK88" s="9"/>
      <c r="BL88" s="39" t="s">
        <v>17</v>
      </c>
      <c r="BM88" s="5"/>
      <c r="BN88" s="2"/>
      <c r="BO88" s="2"/>
      <c r="BP88" s="2"/>
      <c r="BQ88" s="2"/>
      <c r="BR88" s="2"/>
      <c r="BS88" s="2"/>
      <c r="BT88" s="34" t="s">
        <v>19</v>
      </c>
      <c r="BU88" s="36">
        <f>+COUNTIF(BM90:BS90,"*休")</f>
        <v>0</v>
      </c>
      <c r="BY88" s="39" t="s">
        <v>17</v>
      </c>
      <c r="BZ88" s="5"/>
      <c r="CA88" s="2"/>
      <c r="CB88" s="2"/>
      <c r="CC88" s="2"/>
      <c r="CD88" s="2"/>
      <c r="CE88" s="2"/>
      <c r="CF88" s="2"/>
      <c r="CG88" s="34" t="s">
        <v>19</v>
      </c>
      <c r="CH88" s="36">
        <f>+COUNTIF(BZ90:CF90,"*休")</f>
        <v>0</v>
      </c>
      <c r="CJ88" s="9"/>
      <c r="CK88" s="39" t="s">
        <v>17</v>
      </c>
      <c r="CL88" s="5"/>
      <c r="CM88" s="2"/>
      <c r="CN88" s="2"/>
      <c r="CO88" s="2"/>
      <c r="CP88" s="2"/>
      <c r="CQ88" s="2"/>
      <c r="CR88" s="2"/>
      <c r="CS88" s="34" t="s">
        <v>19</v>
      </c>
      <c r="CT88" s="36">
        <f>+COUNTIF(CL90:CR90,"*休")</f>
        <v>0</v>
      </c>
    </row>
    <row r="89" spans="2:99">
      <c r="B89" s="32" t="s">
        <v>20</v>
      </c>
      <c r="C89" s="2"/>
      <c r="D89" s="2"/>
      <c r="E89" s="2"/>
      <c r="F89" s="2"/>
      <c r="G89" s="2"/>
      <c r="H89" s="2"/>
      <c r="I89" s="2"/>
      <c r="J89" s="40" t="s">
        <v>21</v>
      </c>
      <c r="K89" s="41">
        <f>+K88/K85</f>
        <v>0</v>
      </c>
      <c r="L89" s="52"/>
      <c r="M89" s="9"/>
      <c r="N89" s="32" t="s">
        <v>20</v>
      </c>
      <c r="O89" s="5"/>
      <c r="P89" s="2"/>
      <c r="Q89" s="2"/>
      <c r="R89" s="2"/>
      <c r="S89" s="2"/>
      <c r="T89" s="2"/>
      <c r="U89" s="2"/>
      <c r="V89" s="40" t="s">
        <v>21</v>
      </c>
      <c r="W89" s="41">
        <f>+W88/W85</f>
        <v>0</v>
      </c>
      <c r="X89" s="52"/>
      <c r="AA89" s="32" t="s">
        <v>20</v>
      </c>
      <c r="AB89" s="5"/>
      <c r="AC89" s="2"/>
      <c r="AD89" s="2"/>
      <c r="AE89" s="2"/>
      <c r="AF89" s="2"/>
      <c r="AG89" s="2"/>
      <c r="AH89" s="2"/>
      <c r="AI89" s="40" t="s">
        <v>21</v>
      </c>
      <c r="AJ89" s="41">
        <f>+AJ88/AJ85</f>
        <v>0</v>
      </c>
      <c r="AK89" s="52"/>
      <c r="AL89" s="9"/>
      <c r="AM89" s="32" t="s">
        <v>20</v>
      </c>
      <c r="AN89" s="5"/>
      <c r="AO89" s="2"/>
      <c r="AP89" s="2"/>
      <c r="AQ89" s="2"/>
      <c r="AR89" s="2"/>
      <c r="AS89" s="2"/>
      <c r="AT89" s="2"/>
      <c r="AU89" s="40" t="s">
        <v>21</v>
      </c>
      <c r="AV89" s="41">
        <f>+AV88/AV85</f>
        <v>0</v>
      </c>
      <c r="AW89" s="52"/>
      <c r="AZ89" s="32" t="s">
        <v>20</v>
      </c>
      <c r="BA89" s="5"/>
      <c r="BB89" s="2"/>
      <c r="BC89" s="2"/>
      <c r="BD89" s="2"/>
      <c r="BE89" s="2"/>
      <c r="BF89" s="2"/>
      <c r="BG89" s="2"/>
      <c r="BH89" s="40" t="s">
        <v>21</v>
      </c>
      <c r="BI89" s="41">
        <f>+BI88/BI85</f>
        <v>0</v>
      </c>
      <c r="BJ89" s="52"/>
      <c r="BK89" s="9"/>
      <c r="BL89" s="32" t="s">
        <v>20</v>
      </c>
      <c r="BM89" s="5"/>
      <c r="BN89" s="2"/>
      <c r="BO89" s="2"/>
      <c r="BP89" s="2"/>
      <c r="BQ89" s="2"/>
      <c r="BR89" s="2"/>
      <c r="BS89" s="2"/>
      <c r="BT89" s="40" t="s">
        <v>21</v>
      </c>
      <c r="BU89" s="41">
        <f>+BU88/BU85</f>
        <v>0</v>
      </c>
      <c r="BV89" s="52"/>
      <c r="BY89" s="32" t="s">
        <v>20</v>
      </c>
      <c r="BZ89" s="5"/>
      <c r="CA89" s="2"/>
      <c r="CB89" s="2"/>
      <c r="CC89" s="2"/>
      <c r="CD89" s="2"/>
      <c r="CE89" s="2"/>
      <c r="CF89" s="2"/>
      <c r="CG89" s="40" t="s">
        <v>21</v>
      </c>
      <c r="CH89" s="41" t="e">
        <f>+CH88/CH85</f>
        <v>#DIV/0!</v>
      </c>
      <c r="CI89" s="52"/>
      <c r="CJ89" s="9"/>
      <c r="CK89" s="32" t="s">
        <v>20</v>
      </c>
      <c r="CL89" s="5"/>
      <c r="CM89" s="2"/>
      <c r="CN89" s="2"/>
      <c r="CO89" s="2"/>
      <c r="CP89" s="2"/>
      <c r="CQ89" s="2"/>
      <c r="CR89" s="2"/>
      <c r="CS89" s="40" t="s">
        <v>21</v>
      </c>
      <c r="CT89" s="41" t="e">
        <f>+CT88/CT85</f>
        <v>#DIV/0!</v>
      </c>
      <c r="CU89" s="52"/>
    </row>
    <row r="90" spans="2:99">
      <c r="B90" s="42" t="s">
        <v>22</v>
      </c>
      <c r="C90" s="56"/>
      <c r="D90" s="56"/>
      <c r="E90" s="56"/>
      <c r="F90" s="56"/>
      <c r="G90" s="56"/>
      <c r="H90" s="56"/>
      <c r="I90" s="56"/>
      <c r="J90" s="76" t="s">
        <v>23</v>
      </c>
      <c r="K90" s="44" t="str">
        <f>IF(H91="","OK",_xlfn.IFS(H89=I89="休","OK",K88&gt;=2,"OK",K88&gt;=2-L84,"OK",K88&lt;2,"NG"))</f>
        <v>NG</v>
      </c>
      <c r="L90" s="52"/>
      <c r="M90" s="37"/>
      <c r="N90" s="42" t="s">
        <v>22</v>
      </c>
      <c r="O90" s="55"/>
      <c r="P90" s="56"/>
      <c r="Q90" s="56"/>
      <c r="R90" s="56"/>
      <c r="S90" s="56"/>
      <c r="T90" s="56"/>
      <c r="U90" s="56"/>
      <c r="V90" s="76" t="s">
        <v>23</v>
      </c>
      <c r="W90" s="44" t="str">
        <f>IF(T91="","OK",_xlfn.IFS(T89=U89="休","OK",W88&gt;=2,"OK",W88&gt;=2-X84,"OK",W88&lt;2,"NG"))</f>
        <v>NG</v>
      </c>
      <c r="X90" s="52"/>
      <c r="AA90" s="42" t="s">
        <v>22</v>
      </c>
      <c r="AB90" s="55"/>
      <c r="AC90" s="56"/>
      <c r="AD90" s="56"/>
      <c r="AE90" s="56"/>
      <c r="AF90" s="56"/>
      <c r="AG90" s="56"/>
      <c r="AH90" s="56"/>
      <c r="AI90" s="76" t="s">
        <v>23</v>
      </c>
      <c r="AJ90" s="44" t="str">
        <f>IF(AG91="","OK",_xlfn.IFS(AG89=AH89="休","OK",AJ88&gt;=2,"OK",AJ88&gt;=2-AK84,"OK",AJ88&lt;2,"NG"))</f>
        <v>NG</v>
      </c>
      <c r="AK90" s="52"/>
      <c r="AL90" s="37"/>
      <c r="AM90" s="42" t="s">
        <v>22</v>
      </c>
      <c r="AN90" s="55"/>
      <c r="AO90" s="56"/>
      <c r="AP90" s="56"/>
      <c r="AQ90" s="56"/>
      <c r="AR90" s="56"/>
      <c r="AS90" s="56"/>
      <c r="AT90" s="56"/>
      <c r="AU90" s="76" t="s">
        <v>23</v>
      </c>
      <c r="AV90" s="44" t="str">
        <f>IF(AS91="","OK",_xlfn.IFS(AS89=AT89="休","OK",AV88&gt;=2,"OK",AV88&gt;=2-AW84,"OK",AV88&lt;2,"NG"))</f>
        <v>NG</v>
      </c>
      <c r="AW90" s="52"/>
      <c r="AZ90" s="42" t="s">
        <v>22</v>
      </c>
      <c r="BA90" s="55"/>
      <c r="BB90" s="56"/>
      <c r="BC90" s="56"/>
      <c r="BD90" s="56"/>
      <c r="BE90" s="56"/>
      <c r="BF90" s="56"/>
      <c r="BG90" s="56"/>
      <c r="BH90" s="76" t="s">
        <v>23</v>
      </c>
      <c r="BI90" s="44" t="str">
        <f>IF(BF91="","OK",_xlfn.IFS(BF89=BG89="休","OK",BI88&gt;=2,"OK",BI88&gt;=2-BJ84,"OK",BI88&lt;2,"NG"))</f>
        <v>NG</v>
      </c>
      <c r="BJ90" s="52"/>
      <c r="BK90" s="37"/>
      <c r="BL90" s="42" t="s">
        <v>22</v>
      </c>
      <c r="BM90" s="55"/>
      <c r="BN90" s="56"/>
      <c r="BO90" s="56"/>
      <c r="BP90" s="56"/>
      <c r="BQ90" s="56"/>
      <c r="BR90" s="56"/>
      <c r="BS90" s="56"/>
      <c r="BT90" s="76" t="s">
        <v>23</v>
      </c>
      <c r="BU90" s="44" t="str">
        <f>IF(BR91="","OK",_xlfn.IFS(BR89=BS89="休","OK",BU88&gt;=2,"OK",BU88&gt;=2-BV84,"OK",BU88&lt;2,"NG"))</f>
        <v>NG</v>
      </c>
      <c r="BV90" s="52"/>
      <c r="BY90" s="42" t="s">
        <v>22</v>
      </c>
      <c r="BZ90" s="55"/>
      <c r="CA90" s="56"/>
      <c r="CB90" s="56"/>
      <c r="CC90" s="56"/>
      <c r="CD90" s="56"/>
      <c r="CE90" s="56"/>
      <c r="CF90" s="56"/>
      <c r="CG90" s="76" t="s">
        <v>23</v>
      </c>
      <c r="CH90" s="44" t="str">
        <f>IF(CE91="","OK",_xlfn.IFS(CE89=CF89="休","OK",CH88&gt;=2,"OK",CH88&gt;=2-CI84,"OK",CH88&lt;2,"NG"))</f>
        <v>OK</v>
      </c>
      <c r="CI90" s="52"/>
      <c r="CJ90" s="37"/>
      <c r="CK90" s="42" t="s">
        <v>22</v>
      </c>
      <c r="CL90" s="55"/>
      <c r="CM90" s="56"/>
      <c r="CN90" s="56"/>
      <c r="CO90" s="56"/>
      <c r="CP90" s="56"/>
      <c r="CQ90" s="56"/>
      <c r="CR90" s="56"/>
      <c r="CS90" s="76" t="s">
        <v>23</v>
      </c>
      <c r="CT90" s="44" t="str">
        <f>IF(CQ91="","OK",_xlfn.IFS(CQ89=CR89="休","OK",CT88&gt;=2,"OK",CT88&gt;=2-CU84,"OK",CT88&lt;2,"NG"))</f>
        <v>OK</v>
      </c>
      <c r="CU90" s="52"/>
    </row>
    <row r="91" spans="2:99" hidden="1" outlineLevel="1">
      <c r="C91" s="77" t="str">
        <f>IF(C83="","",IF(C88="","通常",IF(C88="　","通常",C88)))</f>
        <v>通常</v>
      </c>
      <c r="D91" s="77" t="str">
        <f t="shared" ref="D91:I91" si="290">IF(D83="","",IF(D88="","通常",IF(D88="　","通常",D88)))</f>
        <v>通常</v>
      </c>
      <c r="E91" s="77" t="str">
        <f t="shared" si="290"/>
        <v>通常</v>
      </c>
      <c r="F91" s="77" t="str">
        <f t="shared" si="290"/>
        <v>通常</v>
      </c>
      <c r="G91" s="77" t="str">
        <f t="shared" si="290"/>
        <v>通常</v>
      </c>
      <c r="H91" s="77" t="str">
        <f t="shared" si="290"/>
        <v>通常</v>
      </c>
      <c r="I91" s="77" t="str">
        <f t="shared" si="290"/>
        <v>通常</v>
      </c>
      <c r="J91" s="78"/>
      <c r="K91" s="52"/>
      <c r="L91" s="52"/>
      <c r="M91" s="37"/>
      <c r="O91" s="77" t="str">
        <f>IF(O83="","",IF(O88="","通常",IF(O88="　","通常",O88)))</f>
        <v>通常</v>
      </c>
      <c r="P91" s="77" t="str">
        <f t="shared" ref="P91:U91" si="291">IF(P83="","",IF(P88="","通常",IF(P88="　","通常",P88)))</f>
        <v>通常</v>
      </c>
      <c r="Q91" s="77" t="str">
        <f t="shared" si="291"/>
        <v>通常</v>
      </c>
      <c r="R91" s="77" t="str">
        <f t="shared" si="291"/>
        <v>通常</v>
      </c>
      <c r="S91" s="77" t="str">
        <f t="shared" si="291"/>
        <v>通常</v>
      </c>
      <c r="T91" s="77" t="str">
        <f t="shared" si="291"/>
        <v>通常</v>
      </c>
      <c r="U91" s="77" t="str">
        <f t="shared" si="291"/>
        <v>通常</v>
      </c>
      <c r="V91" s="78"/>
      <c r="W91" s="52"/>
      <c r="X91" s="52"/>
      <c r="AB91" s="77" t="str">
        <f>IF(AB83="","",IF(AB88="","通常",IF(AB88="　","通常",AB88)))</f>
        <v>通常</v>
      </c>
      <c r="AC91" s="77" t="str">
        <f t="shared" ref="AC91:AH91" si="292">IF(AC83="","",IF(AC88="","通常",IF(AC88="　","通常",AC88)))</f>
        <v>通常</v>
      </c>
      <c r="AD91" s="77" t="str">
        <f t="shared" si="292"/>
        <v>通常</v>
      </c>
      <c r="AE91" s="77" t="str">
        <f t="shared" si="292"/>
        <v>通常</v>
      </c>
      <c r="AF91" s="77" t="str">
        <f t="shared" si="292"/>
        <v>通常</v>
      </c>
      <c r="AG91" s="77" t="str">
        <f t="shared" si="292"/>
        <v>通常</v>
      </c>
      <c r="AH91" s="77" t="str">
        <f t="shared" si="292"/>
        <v>通常</v>
      </c>
      <c r="AI91" s="78"/>
      <c r="AJ91" s="52"/>
      <c r="AK91" s="52"/>
      <c r="AL91" s="37"/>
      <c r="AN91" s="77" t="str">
        <f>IF(AN83="","",IF(AN88="","通常",IF(AN88="　","通常",AN88)))</f>
        <v>通常</v>
      </c>
      <c r="AO91" s="77" t="str">
        <f t="shared" ref="AO91:AT91" si="293">IF(AO83="","",IF(AO88="","通常",IF(AO88="　","通常",AO88)))</f>
        <v>通常</v>
      </c>
      <c r="AP91" s="77" t="str">
        <f t="shared" si="293"/>
        <v>通常</v>
      </c>
      <c r="AQ91" s="77" t="str">
        <f t="shared" si="293"/>
        <v>通常</v>
      </c>
      <c r="AR91" s="77" t="str">
        <f t="shared" si="293"/>
        <v>通常</v>
      </c>
      <c r="AS91" s="77" t="str">
        <f t="shared" si="293"/>
        <v>通常</v>
      </c>
      <c r="AT91" s="77" t="str">
        <f t="shared" si="293"/>
        <v>通常</v>
      </c>
      <c r="AU91" s="78"/>
      <c r="AV91" s="52"/>
      <c r="AW91" s="52"/>
      <c r="BA91" s="77" t="str">
        <f>IF(BA83="","",IF(BA88="","通常",IF(BA88="　","通常",BA88)))</f>
        <v>通常</v>
      </c>
      <c r="BB91" s="77" t="str">
        <f t="shared" ref="BB91:BG91" si="294">IF(BB83="","",IF(BB88="","通常",IF(BB88="　","通常",BB88)))</f>
        <v>通常</v>
      </c>
      <c r="BC91" s="77" t="str">
        <f t="shared" si="294"/>
        <v>通常</v>
      </c>
      <c r="BD91" s="77" t="str">
        <f t="shared" si="294"/>
        <v>通常</v>
      </c>
      <c r="BE91" s="77" t="str">
        <f t="shared" si="294"/>
        <v>通常</v>
      </c>
      <c r="BF91" s="77" t="str">
        <f t="shared" si="294"/>
        <v>通常</v>
      </c>
      <c r="BG91" s="77" t="str">
        <f t="shared" si="294"/>
        <v>通常</v>
      </c>
      <c r="BH91" s="78"/>
      <c r="BI91" s="52"/>
      <c r="BJ91" s="52"/>
      <c r="BK91" s="37"/>
      <c r="BM91" s="77" t="str">
        <f>IF(BM83="","",IF(BM88="","通常",IF(BM88="　","通常",BM88)))</f>
        <v>通常</v>
      </c>
      <c r="BN91" s="77" t="str">
        <f t="shared" ref="BN91:BS91" si="295">IF(BN83="","",IF(BN88="","通常",IF(BN88="　","通常",BN88)))</f>
        <v>通常</v>
      </c>
      <c r="BO91" s="77" t="str">
        <f t="shared" si="295"/>
        <v>通常</v>
      </c>
      <c r="BP91" s="77" t="str">
        <f t="shared" si="295"/>
        <v>通常</v>
      </c>
      <c r="BQ91" s="77" t="str">
        <f t="shared" si="295"/>
        <v>通常</v>
      </c>
      <c r="BR91" s="77" t="str">
        <f t="shared" si="295"/>
        <v>通常</v>
      </c>
      <c r="BS91" s="77" t="str">
        <f t="shared" si="295"/>
        <v>通常</v>
      </c>
      <c r="BT91" s="78"/>
      <c r="BU91" s="52"/>
      <c r="BV91" s="52"/>
      <c r="BZ91" s="77" t="str">
        <f>IF(BZ83="","",IF(BZ88="","通常",IF(BZ88="　","通常",BZ88)))</f>
        <v/>
      </c>
      <c r="CA91" s="77" t="str">
        <f t="shared" ref="CA91:CF91" si="296">IF(CA83="","",IF(CA88="","通常",IF(CA88="　","通常",CA88)))</f>
        <v/>
      </c>
      <c r="CB91" s="77" t="str">
        <f t="shared" si="296"/>
        <v/>
      </c>
      <c r="CC91" s="77" t="str">
        <f t="shared" si="296"/>
        <v/>
      </c>
      <c r="CD91" s="77" t="str">
        <f t="shared" si="296"/>
        <v/>
      </c>
      <c r="CE91" s="77" t="str">
        <f t="shared" si="296"/>
        <v/>
      </c>
      <c r="CF91" s="77" t="str">
        <f t="shared" si="296"/>
        <v/>
      </c>
      <c r="CG91" s="78"/>
      <c r="CH91" s="52"/>
      <c r="CI91" s="52"/>
      <c r="CJ91" s="37"/>
      <c r="CL91" s="77" t="str">
        <f>IF(CL83="","",IF(CL88="","通常",IF(CL88="　","通常",CL88)))</f>
        <v/>
      </c>
      <c r="CM91" s="77" t="str">
        <f t="shared" ref="CM91:CR91" si="297">IF(CM83="","",IF(CM88="","通常",IF(CM88="　","通常",CM88)))</f>
        <v/>
      </c>
      <c r="CN91" s="77" t="str">
        <f t="shared" si="297"/>
        <v/>
      </c>
      <c r="CO91" s="77" t="str">
        <f t="shared" si="297"/>
        <v/>
      </c>
      <c r="CP91" s="77" t="str">
        <f t="shared" si="297"/>
        <v/>
      </c>
      <c r="CQ91" s="77" t="str">
        <f t="shared" si="297"/>
        <v/>
      </c>
      <c r="CR91" s="77" t="str">
        <f t="shared" si="297"/>
        <v/>
      </c>
      <c r="CS91" s="78"/>
      <c r="CT91" s="52"/>
      <c r="CU91" s="52"/>
    </row>
    <row r="92" spans="2:99" hidden="1" outlineLevel="1">
      <c r="C92" s="77" t="str">
        <f>IF(C83="","",IF(C88="","通常実績",IF(C88="　","通常実績",C88)))</f>
        <v>通常実績</v>
      </c>
      <c r="D92" s="77" t="str">
        <f t="shared" ref="D92:I92" si="298">IF(D83="","",IF(D88="","通常実績",IF(D88="　","通常実績",D88)))</f>
        <v>通常実績</v>
      </c>
      <c r="E92" s="77" t="str">
        <f t="shared" si="298"/>
        <v>通常実績</v>
      </c>
      <c r="F92" s="77" t="str">
        <f t="shared" si="298"/>
        <v>通常実績</v>
      </c>
      <c r="G92" s="77" t="str">
        <f t="shared" si="298"/>
        <v>通常実績</v>
      </c>
      <c r="H92" s="77" t="str">
        <f t="shared" si="298"/>
        <v>通常実績</v>
      </c>
      <c r="I92" s="77" t="str">
        <f t="shared" si="298"/>
        <v>通常実績</v>
      </c>
      <c r="J92" s="78"/>
      <c r="K92" s="52"/>
      <c r="L92" s="52"/>
      <c r="M92" s="37"/>
      <c r="O92" s="77" t="str">
        <f>IF(O83="","",IF(O88="","通常実績",IF(O88="　","通常実績",O88)))</f>
        <v>通常実績</v>
      </c>
      <c r="P92" s="77" t="str">
        <f t="shared" ref="P92:U92" si="299">IF(P83="","",IF(P88="","通常実績",IF(P88="　","通常実績",P88)))</f>
        <v>通常実績</v>
      </c>
      <c r="Q92" s="77" t="str">
        <f t="shared" si="299"/>
        <v>通常実績</v>
      </c>
      <c r="R92" s="77" t="str">
        <f t="shared" si="299"/>
        <v>通常実績</v>
      </c>
      <c r="S92" s="77" t="str">
        <f t="shared" si="299"/>
        <v>通常実績</v>
      </c>
      <c r="T92" s="77" t="str">
        <f t="shared" si="299"/>
        <v>通常実績</v>
      </c>
      <c r="U92" s="77" t="str">
        <f t="shared" si="299"/>
        <v>通常実績</v>
      </c>
      <c r="V92" s="78"/>
      <c r="W92" s="52"/>
      <c r="X92" s="52"/>
      <c r="AB92" s="77" t="str">
        <f>IF(AB83="","",IF(AB88="","通常実績",IF(AB88="　","通常実績",AB88)))</f>
        <v>通常実績</v>
      </c>
      <c r="AC92" s="77" t="str">
        <f t="shared" ref="AC92:AH92" si="300">IF(AC83="","",IF(AC88="","通常実績",IF(AC88="　","通常実績",AC88)))</f>
        <v>通常実績</v>
      </c>
      <c r="AD92" s="77" t="str">
        <f t="shared" si="300"/>
        <v>通常実績</v>
      </c>
      <c r="AE92" s="77" t="str">
        <f t="shared" si="300"/>
        <v>通常実績</v>
      </c>
      <c r="AF92" s="77" t="str">
        <f t="shared" si="300"/>
        <v>通常実績</v>
      </c>
      <c r="AG92" s="77" t="str">
        <f t="shared" si="300"/>
        <v>通常実績</v>
      </c>
      <c r="AH92" s="77" t="str">
        <f t="shared" si="300"/>
        <v>通常実績</v>
      </c>
      <c r="AI92" s="78"/>
      <c r="AJ92" s="52"/>
      <c r="AK92" s="52"/>
      <c r="AL92" s="37"/>
      <c r="AN92" s="77" t="str">
        <f>IF(AN83="","",IF(AN88="","通常実績",IF(AN88="　","通常実績",AN88)))</f>
        <v>通常実績</v>
      </c>
      <c r="AO92" s="77" t="str">
        <f t="shared" ref="AO92:AT92" si="301">IF(AO83="","",IF(AO88="","通常実績",IF(AO88="　","通常実績",AO88)))</f>
        <v>通常実績</v>
      </c>
      <c r="AP92" s="77" t="str">
        <f t="shared" si="301"/>
        <v>通常実績</v>
      </c>
      <c r="AQ92" s="77" t="str">
        <f t="shared" si="301"/>
        <v>通常実績</v>
      </c>
      <c r="AR92" s="77" t="str">
        <f t="shared" si="301"/>
        <v>通常実績</v>
      </c>
      <c r="AS92" s="77" t="str">
        <f t="shared" si="301"/>
        <v>通常実績</v>
      </c>
      <c r="AT92" s="77" t="str">
        <f t="shared" si="301"/>
        <v>通常実績</v>
      </c>
      <c r="AU92" s="78"/>
      <c r="AV92" s="52"/>
      <c r="AW92" s="52"/>
      <c r="BA92" s="77" t="str">
        <f>IF(BA83="","",IF(BA88="","通常実績",IF(BA88="　","通常実績",BA88)))</f>
        <v>通常実績</v>
      </c>
      <c r="BB92" s="77" t="str">
        <f t="shared" ref="BB92:BG92" si="302">IF(BB83="","",IF(BB88="","通常実績",IF(BB88="　","通常実績",BB88)))</f>
        <v>通常実績</v>
      </c>
      <c r="BC92" s="77" t="str">
        <f t="shared" si="302"/>
        <v>通常実績</v>
      </c>
      <c r="BD92" s="77" t="str">
        <f t="shared" si="302"/>
        <v>通常実績</v>
      </c>
      <c r="BE92" s="77" t="str">
        <f t="shared" si="302"/>
        <v>通常実績</v>
      </c>
      <c r="BF92" s="77" t="str">
        <f t="shared" si="302"/>
        <v>通常実績</v>
      </c>
      <c r="BG92" s="77" t="str">
        <f t="shared" si="302"/>
        <v>通常実績</v>
      </c>
      <c r="BH92" s="78"/>
      <c r="BI92" s="52"/>
      <c r="BJ92" s="52"/>
      <c r="BK92" s="37"/>
      <c r="BM92" s="77" t="str">
        <f>IF(BM83="","",IF(BM88="","通常実績",IF(BM88="　","通常実績",BM88)))</f>
        <v>通常実績</v>
      </c>
      <c r="BN92" s="77" t="str">
        <f t="shared" ref="BN92:BS92" si="303">IF(BN83="","",IF(BN88="","通常実績",IF(BN88="　","通常実績",BN88)))</f>
        <v>通常実績</v>
      </c>
      <c r="BO92" s="77" t="str">
        <f t="shared" si="303"/>
        <v>通常実績</v>
      </c>
      <c r="BP92" s="77" t="str">
        <f t="shared" si="303"/>
        <v>通常実績</v>
      </c>
      <c r="BQ92" s="77" t="str">
        <f t="shared" si="303"/>
        <v>通常実績</v>
      </c>
      <c r="BR92" s="77" t="str">
        <f t="shared" si="303"/>
        <v>通常実績</v>
      </c>
      <c r="BS92" s="77" t="str">
        <f t="shared" si="303"/>
        <v>通常実績</v>
      </c>
      <c r="BT92" s="78"/>
      <c r="BU92" s="52"/>
      <c r="BV92" s="52"/>
      <c r="BZ92" s="77" t="str">
        <f>IF(BZ83="","",IF(BZ88="","通常実績",IF(BZ88="　","通常実績",BZ88)))</f>
        <v/>
      </c>
      <c r="CA92" s="77" t="str">
        <f t="shared" ref="CA92:CF92" si="304">IF(CA83="","",IF(CA88="","通常実績",IF(CA88="　","通常実績",CA88)))</f>
        <v/>
      </c>
      <c r="CB92" s="77" t="str">
        <f t="shared" si="304"/>
        <v/>
      </c>
      <c r="CC92" s="77" t="str">
        <f t="shared" si="304"/>
        <v/>
      </c>
      <c r="CD92" s="77" t="str">
        <f t="shared" si="304"/>
        <v/>
      </c>
      <c r="CE92" s="77" t="str">
        <f t="shared" si="304"/>
        <v/>
      </c>
      <c r="CF92" s="77" t="str">
        <f t="shared" si="304"/>
        <v/>
      </c>
      <c r="CG92" s="78"/>
      <c r="CH92" s="52"/>
      <c r="CI92" s="52"/>
      <c r="CJ92" s="37"/>
      <c r="CL92" s="77" t="str">
        <f>IF(CL83="","",IF(CL88="","通常実績",IF(CL88="　","通常実績",CL88)))</f>
        <v/>
      </c>
      <c r="CM92" s="77" t="str">
        <f t="shared" ref="CM92:CR92" si="305">IF(CM83="","",IF(CM88="","通常実績",IF(CM88="　","通常実績",CM88)))</f>
        <v/>
      </c>
      <c r="CN92" s="77" t="str">
        <f t="shared" si="305"/>
        <v/>
      </c>
      <c r="CO92" s="77" t="str">
        <f t="shared" si="305"/>
        <v/>
      </c>
      <c r="CP92" s="77" t="str">
        <f t="shared" si="305"/>
        <v/>
      </c>
      <c r="CQ92" s="77" t="str">
        <f t="shared" si="305"/>
        <v/>
      </c>
      <c r="CR92" s="77" t="str">
        <f t="shared" si="305"/>
        <v/>
      </c>
      <c r="CS92" s="78"/>
      <c r="CT92" s="52"/>
      <c r="CU92" s="52"/>
    </row>
    <row r="93" spans="2:99" collapsed="1">
      <c r="C93" s="51"/>
      <c r="D93" s="51"/>
      <c r="E93" s="51"/>
      <c r="F93" s="51"/>
      <c r="G93" s="51"/>
      <c r="H93" s="51"/>
      <c r="I93" s="51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69" customFormat="1" ht="13.5" hidden="1" customHeight="1" outlineLevel="1">
      <c r="B94" s="68"/>
      <c r="C94" s="69">
        <f>YEAR(I81+1)</f>
        <v>2025</v>
      </c>
      <c r="D94" s="69">
        <f>MONTH(I81+1)</f>
        <v>8</v>
      </c>
      <c r="E94" s="71">
        <f>DAY(I83)+1</f>
        <v>18</v>
      </c>
      <c r="F94" s="70">
        <f>DATE(C94,D94,E94)</f>
        <v>45887</v>
      </c>
      <c r="G94" s="68"/>
      <c r="H94" s="68"/>
      <c r="J94" s="68"/>
      <c r="K94" s="68"/>
      <c r="L94" s="68"/>
      <c r="M94" s="68"/>
      <c r="N94" s="68"/>
      <c r="O94" s="69">
        <f>YEAR(U81+1)</f>
        <v>2025</v>
      </c>
      <c r="P94" s="69">
        <f>MONTH(U81+1)</f>
        <v>10</v>
      </c>
      <c r="Q94" s="71">
        <f>DAY(U83)+1</f>
        <v>13</v>
      </c>
      <c r="R94" s="70">
        <f>DATE(O94,P94,Q94)</f>
        <v>45943</v>
      </c>
      <c r="S94" s="68"/>
      <c r="T94" s="68"/>
      <c r="V94" s="68"/>
      <c r="W94" s="68"/>
      <c r="X94" s="68"/>
      <c r="AA94" s="68"/>
      <c r="AB94" s="69">
        <f>YEAR(AH81+1)</f>
        <v>2025</v>
      </c>
      <c r="AC94" s="69">
        <f>MONTH(AH81+1)</f>
        <v>12</v>
      </c>
      <c r="AD94" s="71">
        <f>DAY(AH81*1)</f>
        <v>7</v>
      </c>
      <c r="AE94" s="70">
        <f>DATE(AB94,AC94,AD94)</f>
        <v>45998</v>
      </c>
      <c r="AF94" s="68"/>
      <c r="AG94" s="68"/>
      <c r="AI94" s="68"/>
      <c r="AJ94" s="68"/>
      <c r="AK94" s="68"/>
      <c r="AL94" s="68"/>
      <c r="AM94" s="68"/>
      <c r="AN94" s="69">
        <f>YEAR(AT81+1)</f>
        <v>2026</v>
      </c>
      <c r="AO94" s="69">
        <f>MONTH(AT81+1)</f>
        <v>2</v>
      </c>
      <c r="AP94" s="71">
        <f>DAY(AT83)+1</f>
        <v>2</v>
      </c>
      <c r="AQ94" s="70">
        <f>DATE(AN94,AO94,AP94)</f>
        <v>46055</v>
      </c>
      <c r="AR94" s="68"/>
      <c r="AS94" s="68"/>
      <c r="AU94" s="68"/>
      <c r="AV94" s="68"/>
      <c r="AW94" s="68"/>
      <c r="AZ94" s="68"/>
      <c r="BA94" s="69">
        <f>YEAR(BG81+1)</f>
        <v>2026</v>
      </c>
      <c r="BB94" s="69">
        <f>MONTH(BG81+1)</f>
        <v>3</v>
      </c>
      <c r="BC94" s="71">
        <f>DAY(BG81*1)</f>
        <v>29</v>
      </c>
      <c r="BD94" s="70">
        <f>DATE(BA94,BB94,BC94)</f>
        <v>46110</v>
      </c>
      <c r="BE94" s="68"/>
      <c r="BF94" s="68"/>
      <c r="BH94" s="68"/>
      <c r="BI94" s="68"/>
      <c r="BJ94" s="68"/>
      <c r="BK94" s="68"/>
      <c r="BL94" s="68"/>
      <c r="BM94" s="69">
        <f>YEAR(BS81+1)</f>
        <v>2026</v>
      </c>
      <c r="BN94" s="69">
        <f>MONTH(BS81+1)</f>
        <v>5</v>
      </c>
      <c r="BO94" s="71">
        <f>DAY(BS83)+1</f>
        <v>25</v>
      </c>
      <c r="BP94" s="70">
        <f>DATE(BM94,BN94,BO94)</f>
        <v>46167</v>
      </c>
      <c r="BQ94" s="68"/>
      <c r="BR94" s="68"/>
      <c r="BT94" s="68"/>
      <c r="BU94" s="68"/>
      <c r="BV94" s="68"/>
      <c r="BY94" s="68"/>
      <c r="BZ94" s="69">
        <f>YEAR(CF81+1)</f>
        <v>2026</v>
      </c>
      <c r="CA94" s="69">
        <f>MONTH(CF81+1)</f>
        <v>7</v>
      </c>
      <c r="CB94" s="71">
        <f>DAY(CF81*1)</f>
        <v>19</v>
      </c>
      <c r="CC94" s="70">
        <f>DATE(BZ94,CA94,CB94)</f>
        <v>46222</v>
      </c>
      <c r="CD94" s="68"/>
      <c r="CE94" s="68"/>
      <c r="CG94" s="68"/>
      <c r="CH94" s="68"/>
      <c r="CI94" s="68"/>
      <c r="CJ94" s="68"/>
      <c r="CK94" s="68"/>
      <c r="CL94" s="69">
        <f>YEAR(CR81+1)</f>
        <v>2026</v>
      </c>
      <c r="CM94" s="69">
        <f>MONTH(CR81+1)</f>
        <v>9</v>
      </c>
      <c r="CN94" s="71" t="e">
        <f>DAY(CR83)+1</f>
        <v>#VALUE!</v>
      </c>
      <c r="CO94" s="70" t="e">
        <f>DATE(CL94,CM94,CN94)</f>
        <v>#VALUE!</v>
      </c>
      <c r="CP94" s="68"/>
      <c r="CQ94" s="68"/>
      <c r="CS94" s="68"/>
      <c r="CT94" s="68"/>
      <c r="CU94" s="68"/>
    </row>
    <row r="95" spans="2:99" s="73" customFormat="1" ht="13.5" hidden="1" customHeight="1" outlineLevel="1">
      <c r="B95" s="72"/>
      <c r="C95" s="73">
        <f>I81+1</f>
        <v>45887</v>
      </c>
      <c r="D95" s="73">
        <f t="shared" ref="D95:I95" si="306">C95+1</f>
        <v>45888</v>
      </c>
      <c r="E95" s="73">
        <f t="shared" si="306"/>
        <v>45889</v>
      </c>
      <c r="F95" s="73">
        <f t="shared" si="306"/>
        <v>45890</v>
      </c>
      <c r="G95" s="73">
        <f t="shared" si="306"/>
        <v>45891</v>
      </c>
      <c r="H95" s="73">
        <f t="shared" si="306"/>
        <v>45892</v>
      </c>
      <c r="I95" s="73">
        <f t="shared" si="306"/>
        <v>45893</v>
      </c>
      <c r="J95" s="72"/>
      <c r="K95" s="72"/>
      <c r="L95" s="72"/>
      <c r="M95" s="72"/>
      <c r="N95" s="72"/>
      <c r="O95" s="73">
        <f>U81+1</f>
        <v>45943</v>
      </c>
      <c r="P95" s="73">
        <f t="shared" ref="P95:U95" si="307">O95+1</f>
        <v>45944</v>
      </c>
      <c r="Q95" s="73">
        <f t="shared" si="307"/>
        <v>45945</v>
      </c>
      <c r="R95" s="73">
        <f t="shared" si="307"/>
        <v>45946</v>
      </c>
      <c r="S95" s="73">
        <f t="shared" si="307"/>
        <v>45947</v>
      </c>
      <c r="T95" s="73">
        <f t="shared" si="307"/>
        <v>45948</v>
      </c>
      <c r="U95" s="73">
        <f t="shared" si="307"/>
        <v>45949</v>
      </c>
      <c r="V95" s="72"/>
      <c r="W95" s="72"/>
      <c r="X95" s="72"/>
      <c r="AA95" s="72"/>
      <c r="AB95" s="73">
        <f>AH81+1</f>
        <v>45999</v>
      </c>
      <c r="AC95" s="73">
        <f t="shared" ref="AC95:AH95" si="308">AB95+1</f>
        <v>46000</v>
      </c>
      <c r="AD95" s="73">
        <f t="shared" si="308"/>
        <v>46001</v>
      </c>
      <c r="AE95" s="73">
        <f t="shared" si="308"/>
        <v>46002</v>
      </c>
      <c r="AF95" s="73">
        <f t="shared" si="308"/>
        <v>46003</v>
      </c>
      <c r="AG95" s="73">
        <f t="shared" si="308"/>
        <v>46004</v>
      </c>
      <c r="AH95" s="73">
        <f t="shared" si="308"/>
        <v>46005</v>
      </c>
      <c r="AI95" s="72"/>
      <c r="AJ95" s="72"/>
      <c r="AK95" s="72"/>
      <c r="AL95" s="72"/>
      <c r="AM95" s="72"/>
      <c r="AN95" s="73">
        <f>AT81+1</f>
        <v>46055</v>
      </c>
      <c r="AO95" s="73">
        <f t="shared" ref="AO95:AT95" si="309">AN95+1</f>
        <v>46056</v>
      </c>
      <c r="AP95" s="73">
        <f t="shared" si="309"/>
        <v>46057</v>
      </c>
      <c r="AQ95" s="73">
        <f t="shared" si="309"/>
        <v>46058</v>
      </c>
      <c r="AR95" s="73">
        <f t="shared" si="309"/>
        <v>46059</v>
      </c>
      <c r="AS95" s="73">
        <f t="shared" si="309"/>
        <v>46060</v>
      </c>
      <c r="AT95" s="73">
        <f t="shared" si="309"/>
        <v>46061</v>
      </c>
      <c r="AU95" s="72"/>
      <c r="AV95" s="72"/>
      <c r="AW95" s="72"/>
      <c r="AZ95" s="72"/>
      <c r="BA95" s="73">
        <f>BG81+1</f>
        <v>46111</v>
      </c>
      <c r="BB95" s="73">
        <f t="shared" ref="BB95:BG95" si="310">BA95+1</f>
        <v>46112</v>
      </c>
      <c r="BC95" s="73">
        <f t="shared" si="310"/>
        <v>46113</v>
      </c>
      <c r="BD95" s="73">
        <f t="shared" si="310"/>
        <v>46114</v>
      </c>
      <c r="BE95" s="73">
        <f t="shared" si="310"/>
        <v>46115</v>
      </c>
      <c r="BF95" s="73">
        <f t="shared" si="310"/>
        <v>46116</v>
      </c>
      <c r="BG95" s="73">
        <f t="shared" si="310"/>
        <v>46117</v>
      </c>
      <c r="BH95" s="72"/>
      <c r="BI95" s="72"/>
      <c r="BJ95" s="72"/>
      <c r="BK95" s="72"/>
      <c r="BL95" s="72"/>
      <c r="BM95" s="73">
        <f>BS81+1</f>
        <v>46167</v>
      </c>
      <c r="BN95" s="73">
        <f t="shared" ref="BN95:BS95" si="311">BM95+1</f>
        <v>46168</v>
      </c>
      <c r="BO95" s="73">
        <f t="shared" si="311"/>
        <v>46169</v>
      </c>
      <c r="BP95" s="73">
        <f t="shared" si="311"/>
        <v>46170</v>
      </c>
      <c r="BQ95" s="73">
        <f t="shared" si="311"/>
        <v>46171</v>
      </c>
      <c r="BR95" s="73">
        <f t="shared" si="311"/>
        <v>46172</v>
      </c>
      <c r="BS95" s="73">
        <f t="shared" si="311"/>
        <v>46173</v>
      </c>
      <c r="BT95" s="72"/>
      <c r="BU95" s="72"/>
      <c r="BV95" s="72"/>
      <c r="BY95" s="72"/>
      <c r="BZ95" s="73">
        <f>CF81+1</f>
        <v>46223</v>
      </c>
      <c r="CA95" s="73">
        <f t="shared" ref="CA95" si="312">BZ95+1</f>
        <v>46224</v>
      </c>
      <c r="CB95" s="73">
        <f t="shared" ref="CB95" si="313">CA95+1</f>
        <v>46225</v>
      </c>
      <c r="CC95" s="73">
        <f t="shared" ref="CC95" si="314">CB95+1</f>
        <v>46226</v>
      </c>
      <c r="CD95" s="73">
        <f t="shared" ref="CD95" si="315">CC95+1</f>
        <v>46227</v>
      </c>
      <c r="CE95" s="73">
        <f t="shared" ref="CE95" si="316">CD95+1</f>
        <v>46228</v>
      </c>
      <c r="CF95" s="73">
        <f t="shared" ref="CF95" si="317">CE95+1</f>
        <v>46229</v>
      </c>
      <c r="CG95" s="72"/>
      <c r="CH95" s="72"/>
      <c r="CI95" s="72"/>
      <c r="CJ95" s="72"/>
      <c r="CK95" s="72"/>
      <c r="CL95" s="73">
        <f>CR81+1</f>
        <v>46279</v>
      </c>
      <c r="CM95" s="73">
        <f t="shared" ref="CM95" si="318">CL95+1</f>
        <v>46280</v>
      </c>
      <c r="CN95" s="73">
        <f t="shared" ref="CN95" si="319">CM95+1</f>
        <v>46281</v>
      </c>
      <c r="CO95" s="73">
        <f t="shared" ref="CO95" si="320">CN95+1</f>
        <v>46282</v>
      </c>
      <c r="CP95" s="73">
        <f t="shared" ref="CP95" si="321">CO95+1</f>
        <v>46283</v>
      </c>
      <c r="CQ95" s="73">
        <f t="shared" ref="CQ95" si="322">CP95+1</f>
        <v>46284</v>
      </c>
      <c r="CR95" s="73">
        <f t="shared" ref="CR95" si="323">CQ95+1</f>
        <v>46285</v>
      </c>
      <c r="CS95" s="72"/>
      <c r="CT95" s="72"/>
      <c r="CU95" s="72"/>
    </row>
    <row r="96" spans="2:99" ht="13.5" customHeight="1" collapsed="1">
      <c r="B96" s="63" t="s">
        <v>8</v>
      </c>
      <c r="C96" s="96">
        <f>DATE($C94,$D94,1)</f>
        <v>45870</v>
      </c>
      <c r="D96" s="97"/>
      <c r="E96" s="97"/>
      <c r="F96" s="97"/>
      <c r="G96" s="97"/>
      <c r="H96" s="97"/>
      <c r="I96" s="97"/>
      <c r="J96" s="97"/>
      <c r="K96" s="98"/>
      <c r="L96" s="79"/>
      <c r="M96" s="9"/>
      <c r="N96" s="63" t="s">
        <v>8</v>
      </c>
      <c r="O96" s="96">
        <f>DATE($O94,$P94,1)</f>
        <v>45931</v>
      </c>
      <c r="P96" s="97"/>
      <c r="Q96" s="97"/>
      <c r="R96" s="97"/>
      <c r="S96" s="97"/>
      <c r="T96" s="97"/>
      <c r="U96" s="97"/>
      <c r="V96" s="97"/>
      <c r="W96" s="98"/>
      <c r="X96" s="79"/>
      <c r="AA96" s="63" t="s">
        <v>8</v>
      </c>
      <c r="AB96" s="96">
        <f>DATE($AB94,$AC94,1)</f>
        <v>45992</v>
      </c>
      <c r="AC96" s="97"/>
      <c r="AD96" s="97"/>
      <c r="AE96" s="97"/>
      <c r="AF96" s="97"/>
      <c r="AG96" s="97"/>
      <c r="AH96" s="97"/>
      <c r="AI96" s="97"/>
      <c r="AJ96" s="98"/>
      <c r="AK96" s="79"/>
      <c r="AL96" s="9"/>
      <c r="AM96" s="63" t="s">
        <v>8</v>
      </c>
      <c r="AN96" s="96">
        <f>DATE($AN94,$AO94,1)</f>
        <v>46054</v>
      </c>
      <c r="AO96" s="97"/>
      <c r="AP96" s="97"/>
      <c r="AQ96" s="97"/>
      <c r="AR96" s="97"/>
      <c r="AS96" s="97"/>
      <c r="AT96" s="97"/>
      <c r="AU96" s="97"/>
      <c r="AV96" s="98"/>
      <c r="AW96" s="79"/>
      <c r="AZ96" s="63" t="s">
        <v>8</v>
      </c>
      <c r="BA96" s="96">
        <f>DATE(BA94,BB94,1)</f>
        <v>46082</v>
      </c>
      <c r="BB96" s="97"/>
      <c r="BC96" s="97"/>
      <c r="BD96" s="97"/>
      <c r="BE96" s="97"/>
      <c r="BF96" s="97"/>
      <c r="BG96" s="97"/>
      <c r="BH96" s="97"/>
      <c r="BI96" s="98"/>
      <c r="BJ96" s="79"/>
      <c r="BK96" s="9"/>
      <c r="BL96" s="63" t="s">
        <v>8</v>
      </c>
      <c r="BM96" s="96">
        <f>DATE(BM94,BN94,1)</f>
        <v>46143</v>
      </c>
      <c r="BN96" s="97"/>
      <c r="BO96" s="97"/>
      <c r="BP96" s="97"/>
      <c r="BQ96" s="97"/>
      <c r="BR96" s="97"/>
      <c r="BS96" s="97"/>
      <c r="BT96" s="97"/>
      <c r="BU96" s="98"/>
      <c r="BV96" s="79"/>
      <c r="BY96" s="63" t="s">
        <v>8</v>
      </c>
      <c r="BZ96" s="96">
        <f>DATE(BZ94,CA94,1)</f>
        <v>46204</v>
      </c>
      <c r="CA96" s="97"/>
      <c r="CB96" s="97"/>
      <c r="CC96" s="97"/>
      <c r="CD96" s="97"/>
      <c r="CE96" s="97"/>
      <c r="CF96" s="97"/>
      <c r="CG96" s="97"/>
      <c r="CH96" s="98"/>
      <c r="CI96" s="79"/>
      <c r="CJ96" s="9"/>
      <c r="CK96" s="63" t="s">
        <v>8</v>
      </c>
      <c r="CL96" s="96">
        <f>DATE(CL94,CM94,1)</f>
        <v>46266</v>
      </c>
      <c r="CM96" s="97"/>
      <c r="CN96" s="97"/>
      <c r="CO96" s="97"/>
      <c r="CP96" s="97"/>
      <c r="CQ96" s="97"/>
      <c r="CR96" s="97"/>
      <c r="CS96" s="97"/>
      <c r="CT96" s="98"/>
      <c r="CU96" s="79"/>
    </row>
    <row r="97" spans="2:99">
      <c r="B97" s="32" t="s">
        <v>9</v>
      </c>
      <c r="C97" s="28">
        <f>IF(I81&lt;$G$8,I83+1,"")</f>
        <v>49</v>
      </c>
      <c r="D97" s="29">
        <f t="shared" ref="D97:I97" si="324">IF(C95&lt;$G$8,C97+1,"")</f>
        <v>50</v>
      </c>
      <c r="E97" s="29">
        <f t="shared" si="324"/>
        <v>51</v>
      </c>
      <c r="F97" s="29">
        <f t="shared" si="324"/>
        <v>52</v>
      </c>
      <c r="G97" s="29">
        <f t="shared" si="324"/>
        <v>53</v>
      </c>
      <c r="H97" s="29">
        <f t="shared" si="324"/>
        <v>54</v>
      </c>
      <c r="I97" s="29">
        <f t="shared" si="324"/>
        <v>55</v>
      </c>
      <c r="J97" s="30" t="s">
        <v>10</v>
      </c>
      <c r="K97" s="31">
        <f>+COUNTIFS(C98:I98,"土",C102:I102,"")+COUNTIFS(C98:I98,"日",C102:I102,"")+COUNTIFS(祝日,C95)+COUNTIFS(祝日,D95)+COUNTIFS(祝日,E95)+COUNTIFS(祝日,F95)+COUNTIFS(祝日,G95)</f>
        <v>2</v>
      </c>
      <c r="M97" s="9"/>
      <c r="N97" s="32" t="s">
        <v>9</v>
      </c>
      <c r="O97" s="28">
        <f>IF(U81&lt;$G$8,U83+1,"")</f>
        <v>45943</v>
      </c>
      <c r="P97" s="29">
        <f t="shared" ref="P97:U97" si="325">IF(O95&lt;$G$8,O97+1,"")</f>
        <v>45944</v>
      </c>
      <c r="Q97" s="29">
        <f t="shared" si="325"/>
        <v>45945</v>
      </c>
      <c r="R97" s="29">
        <f t="shared" si="325"/>
        <v>45946</v>
      </c>
      <c r="S97" s="29">
        <f t="shared" si="325"/>
        <v>45947</v>
      </c>
      <c r="T97" s="29">
        <f t="shared" si="325"/>
        <v>45948</v>
      </c>
      <c r="U97" s="29">
        <f t="shared" si="325"/>
        <v>45949</v>
      </c>
      <c r="V97" s="30" t="s">
        <v>10</v>
      </c>
      <c r="W97" s="31">
        <f>+COUNTIFS(O98:U98,"土",O102:U102,"")+COUNTIFS(O98:U98,"日",O102:U102,"")+COUNTIFS(祝日,O95)+COUNTIFS(祝日,P95)+COUNTIFS(祝日,Q95)+COUNTIFS(祝日,R95)+COUNTIFS(祝日,S95)</f>
        <v>3</v>
      </c>
      <c r="AA97" s="32" t="s">
        <v>9</v>
      </c>
      <c r="AB97" s="28">
        <f>IF(AH81&lt;$G$8,AH83+1,"")</f>
        <v>45999</v>
      </c>
      <c r="AC97" s="29">
        <f t="shared" ref="AC97:AH97" si="326">IF(AB95&lt;$G$8,AB97+1,"")</f>
        <v>46000</v>
      </c>
      <c r="AD97" s="29">
        <f t="shared" si="326"/>
        <v>46001</v>
      </c>
      <c r="AE97" s="29">
        <f t="shared" si="326"/>
        <v>46002</v>
      </c>
      <c r="AF97" s="29">
        <f t="shared" si="326"/>
        <v>46003</v>
      </c>
      <c r="AG97" s="29">
        <f t="shared" si="326"/>
        <v>46004</v>
      </c>
      <c r="AH97" s="29">
        <f t="shared" si="326"/>
        <v>46005</v>
      </c>
      <c r="AI97" s="30" t="s">
        <v>10</v>
      </c>
      <c r="AJ97" s="31">
        <f>+COUNTIFS(AB98:AH98,"土",AB102:AH102,"")+COUNTIFS(AB98:AH98,"日",AB102:AH102,"")+COUNTIFS(祝日,AB95)+COUNTIFS(祝日,AC95)+COUNTIFS(祝日,AD95)+COUNTIFS(祝日,AE95)+COUNTIFS(祝日,AF95)</f>
        <v>2</v>
      </c>
      <c r="AL97" s="9"/>
      <c r="AM97" s="32" t="s">
        <v>9</v>
      </c>
      <c r="AN97" s="28">
        <f>IF(AT81&lt;$G$8,AT83+1,"")</f>
        <v>46055</v>
      </c>
      <c r="AO97" s="29">
        <f t="shared" ref="AO97:AT97" si="327">IF(AN95&lt;$G$8,AN97+1,"")</f>
        <v>46056</v>
      </c>
      <c r="AP97" s="29">
        <f t="shared" si="327"/>
        <v>46057</v>
      </c>
      <c r="AQ97" s="29">
        <f t="shared" si="327"/>
        <v>46058</v>
      </c>
      <c r="AR97" s="29">
        <f t="shared" si="327"/>
        <v>46059</v>
      </c>
      <c r="AS97" s="29">
        <f t="shared" si="327"/>
        <v>46060</v>
      </c>
      <c r="AT97" s="29">
        <f t="shared" si="327"/>
        <v>46061</v>
      </c>
      <c r="AU97" s="30" t="s">
        <v>10</v>
      </c>
      <c r="AV97" s="31">
        <f>+COUNTIFS(AN98:AT98,"土",AN102:AT102,"")+COUNTIFS(AN98:AT98,"日",AN102:AT102,"")+COUNTIFS(祝日,AN95)+COUNTIFS(祝日,AO95)+COUNTIFS(祝日,AP95)+COUNTIFS(祝日,AQ95)+COUNTIFS(祝日,AR95)</f>
        <v>2</v>
      </c>
      <c r="AZ97" s="32" t="s">
        <v>9</v>
      </c>
      <c r="BA97" s="28">
        <f>IF(BG81&lt;$G$8,BG83+1,"")</f>
        <v>46111</v>
      </c>
      <c r="BB97" s="29">
        <f t="shared" ref="BB97:BG97" si="328">IF(BA95&lt;$G$8,BA97+1,"")</f>
        <v>46112</v>
      </c>
      <c r="BC97" s="29">
        <f t="shared" si="328"/>
        <v>46113</v>
      </c>
      <c r="BD97" s="29">
        <f t="shared" si="328"/>
        <v>46114</v>
      </c>
      <c r="BE97" s="29">
        <f t="shared" si="328"/>
        <v>46115</v>
      </c>
      <c r="BF97" s="29">
        <f t="shared" si="328"/>
        <v>46116</v>
      </c>
      <c r="BG97" s="29">
        <f t="shared" si="328"/>
        <v>46117</v>
      </c>
      <c r="BH97" s="30" t="s">
        <v>10</v>
      </c>
      <c r="BI97" s="31">
        <f>+COUNTIFS(BA98:BG98,"土",BA102:BG102,"")+COUNTIFS(BA98:BG98,"日",BA102:BG102,"")+COUNTIFS(祝日,BA95)+COUNTIFS(祝日,BB95)+COUNTIFS(祝日,BC95)+COUNTIFS(祝日,BD95)+COUNTIFS(祝日,BE95)</f>
        <v>2</v>
      </c>
      <c r="BK97" s="9"/>
      <c r="BL97" s="32" t="s">
        <v>9</v>
      </c>
      <c r="BM97" s="28">
        <f>IF(BS81&lt;$G$8,BS83+1,"")</f>
        <v>46167</v>
      </c>
      <c r="BN97" s="29">
        <f t="shared" ref="BN97:BS97" si="329">IF(BM95&lt;$G$8,BM97+1,"")</f>
        <v>46168</v>
      </c>
      <c r="BO97" s="29">
        <f t="shared" si="329"/>
        <v>46169</v>
      </c>
      <c r="BP97" s="29">
        <f t="shared" si="329"/>
        <v>46170</v>
      </c>
      <c r="BQ97" s="29">
        <f t="shared" si="329"/>
        <v>46171</v>
      </c>
      <c r="BR97" s="29">
        <f t="shared" si="329"/>
        <v>46172</v>
      </c>
      <c r="BS97" s="29">
        <f t="shared" si="329"/>
        <v>46173</v>
      </c>
      <c r="BT97" s="30" t="s">
        <v>10</v>
      </c>
      <c r="BU97" s="31">
        <f>+COUNTIFS(BM98:BS98,"土",BM102:BS102,"")+COUNTIFS(BM98:BS98,"日",BM102:BS102,"")+COUNTIFS(祝日,BM95)+COUNTIFS(祝日,BN95)+COUNTIFS(祝日,BO95)+COUNTIFS(祝日,BP95)+COUNTIFS(祝日,BQ95)</f>
        <v>2</v>
      </c>
      <c r="BY97" s="32" t="s">
        <v>9</v>
      </c>
      <c r="BZ97" s="28" t="str">
        <f>IF(CF81&lt;$G$8,CF83+1,"")</f>
        <v/>
      </c>
      <c r="CA97" s="29" t="str">
        <f t="shared" ref="CA97" si="330">IF(BZ95&lt;$G$8,BZ97+1,"")</f>
        <v/>
      </c>
      <c r="CB97" s="29" t="str">
        <f t="shared" ref="CB97" si="331">IF(CA95&lt;$G$8,CA97+1,"")</f>
        <v/>
      </c>
      <c r="CC97" s="29" t="str">
        <f t="shared" ref="CC97" si="332">IF(CB95&lt;$G$8,CB97+1,"")</f>
        <v/>
      </c>
      <c r="CD97" s="29" t="str">
        <f t="shared" ref="CD97" si="333">IF(CC95&lt;$G$8,CC97+1,"")</f>
        <v/>
      </c>
      <c r="CE97" s="29" t="str">
        <f t="shared" ref="CE97" si="334">IF(CD95&lt;$G$8,CD97+1,"")</f>
        <v/>
      </c>
      <c r="CF97" s="29" t="str">
        <f t="shared" ref="CF97" si="335">IF(CE95&lt;$G$8,CE97+1,"")</f>
        <v/>
      </c>
      <c r="CG97" s="30" t="s">
        <v>10</v>
      </c>
      <c r="CH97" s="31">
        <f>+COUNTIFS(BZ98:CF98,"土",BZ102:CF102,"")+COUNTIFS(BZ98:CF98,"日",BZ102:CF102,"")+COUNTIFS(祝日,BZ95)+COUNTIFS(祝日,CA95)+COUNTIFS(祝日,CB95)+COUNTIFS(祝日,CC95)+COUNTIFS(祝日,CD95)</f>
        <v>1</v>
      </c>
      <c r="CJ97" s="9"/>
      <c r="CK97" s="32" t="s">
        <v>9</v>
      </c>
      <c r="CL97" s="28" t="str">
        <f>IF(CR81&lt;$G$8,CR83+1,"")</f>
        <v/>
      </c>
      <c r="CM97" s="29" t="str">
        <f t="shared" ref="CM97" si="336">IF(CL95&lt;$G$8,CL97+1,"")</f>
        <v/>
      </c>
      <c r="CN97" s="29" t="str">
        <f t="shared" ref="CN97" si="337">IF(CM95&lt;$G$8,CM97+1,"")</f>
        <v/>
      </c>
      <c r="CO97" s="29" t="str">
        <f t="shared" ref="CO97" si="338">IF(CN95&lt;$G$8,CN97+1,"")</f>
        <v/>
      </c>
      <c r="CP97" s="29" t="str">
        <f t="shared" ref="CP97" si="339">IF(CO95&lt;$G$8,CO97+1,"")</f>
        <v/>
      </c>
      <c r="CQ97" s="29" t="str">
        <f t="shared" ref="CQ97" si="340">IF(CP95&lt;$G$8,CP97+1,"")</f>
        <v/>
      </c>
      <c r="CR97" s="29" t="str">
        <f t="shared" ref="CR97" si="341">IF(CQ95&lt;$G$8,CQ97+1,"")</f>
        <v/>
      </c>
      <c r="CS97" s="30" t="s">
        <v>10</v>
      </c>
      <c r="CT97" s="31">
        <f>+COUNTIFS(CL98:CR98,"土",CL102:CR102,"")+COUNTIFS(CL98:CR98,"日",CL102:CR102,"")+COUNTIFS(祝日,CL95)+COUNTIFS(祝日,CM95)+COUNTIFS(祝日,CN95)+COUNTIFS(祝日,CO95)+COUNTIFS(祝日,CP95)</f>
        <v>1</v>
      </c>
    </row>
    <row r="98" spans="2:99">
      <c r="B98" s="32" t="s">
        <v>11</v>
      </c>
      <c r="C98" s="33" t="str">
        <f>IF(C97="","","月")</f>
        <v>月</v>
      </c>
      <c r="D98" s="33" t="str">
        <f>IF(D97="","","火")</f>
        <v>火</v>
      </c>
      <c r="E98" s="33" t="str">
        <f>IF(E97="","","水")</f>
        <v>水</v>
      </c>
      <c r="F98" s="33" t="str">
        <f>IF(F97="","","木")</f>
        <v>木</v>
      </c>
      <c r="G98" s="33" t="str">
        <f>IF(G97="","","金")</f>
        <v>金</v>
      </c>
      <c r="H98" s="33" t="str">
        <f>IF(H97="","","土")</f>
        <v>土</v>
      </c>
      <c r="I98" s="33" t="str">
        <f>IF(I97="","","日")</f>
        <v>日</v>
      </c>
      <c r="J98" s="30" t="s">
        <v>12</v>
      </c>
      <c r="K98" s="31">
        <f>+COUNTIF(C102:I102,"夏休")+COUNTIF(C102:I102,"冬休")+COUNTIF(C102:I102,"中止")</f>
        <v>0</v>
      </c>
      <c r="L98" s="7">
        <f>+COUNTIF(H102:I102,"夏休")+COUNTIF(H102:I102,"冬休")+COUNTIF(H102:I102,"中止")</f>
        <v>0</v>
      </c>
      <c r="M98" s="9"/>
      <c r="N98" s="32" t="s">
        <v>11</v>
      </c>
      <c r="O98" s="33" t="str">
        <f>IF(O97="","","月")</f>
        <v>月</v>
      </c>
      <c r="P98" s="33" t="str">
        <f>IF(P97="","","火")</f>
        <v>火</v>
      </c>
      <c r="Q98" s="33" t="str">
        <f>IF(Q97="","","水")</f>
        <v>水</v>
      </c>
      <c r="R98" s="33" t="str">
        <f>IF(R97="","","木")</f>
        <v>木</v>
      </c>
      <c r="S98" s="33" t="str">
        <f>IF(S97="","","金")</f>
        <v>金</v>
      </c>
      <c r="T98" s="33" t="str">
        <f>IF(T97="","","土")</f>
        <v>土</v>
      </c>
      <c r="U98" s="33" t="str">
        <f>IF(U97="","","日")</f>
        <v>日</v>
      </c>
      <c r="V98" s="30" t="s">
        <v>12</v>
      </c>
      <c r="W98" s="31">
        <f>+COUNTIF(O102:U102,"夏休")+COUNTIF(O102:U102,"冬休")+COUNTIF(O102:U102,"中止")</f>
        <v>0</v>
      </c>
      <c r="X98" s="7">
        <f>+COUNTIF(T102:U102,"夏休")+COUNTIF(T102:U102,"冬休")+COUNTIF(T102:U102,"中止")</f>
        <v>0</v>
      </c>
      <c r="AA98" s="32" t="s">
        <v>11</v>
      </c>
      <c r="AB98" s="33" t="str">
        <f>IF(AB97="","","月")</f>
        <v>月</v>
      </c>
      <c r="AC98" s="33" t="str">
        <f>IF(AC97="","","火")</f>
        <v>火</v>
      </c>
      <c r="AD98" s="33" t="str">
        <f>IF(AD97="","","水")</f>
        <v>水</v>
      </c>
      <c r="AE98" s="33" t="str">
        <f>IF(AE97="","","木")</f>
        <v>木</v>
      </c>
      <c r="AF98" s="33" t="str">
        <f>IF(AF97="","","金")</f>
        <v>金</v>
      </c>
      <c r="AG98" s="33" t="str">
        <f>IF(AG97="","","土")</f>
        <v>土</v>
      </c>
      <c r="AH98" s="33" t="str">
        <f>IF(AH97="","","日")</f>
        <v>日</v>
      </c>
      <c r="AI98" s="30" t="s">
        <v>12</v>
      </c>
      <c r="AJ98" s="31">
        <f>+COUNTIF(AB102:AH102,"夏休")+COUNTIF(AB102:AH102,"冬休")+COUNTIF(AB102:AH102,"中止")</f>
        <v>0</v>
      </c>
      <c r="AK98" s="7">
        <f>+COUNTIF(AG102:AH102,"夏休")+COUNTIF(AG102:AH102,"冬休")+COUNTIF(AG102:AH102,"中止")</f>
        <v>0</v>
      </c>
      <c r="AL98" s="9"/>
      <c r="AM98" s="32" t="s">
        <v>11</v>
      </c>
      <c r="AN98" s="33" t="str">
        <f>IF(AN97="","","月")</f>
        <v>月</v>
      </c>
      <c r="AO98" s="33" t="str">
        <f>IF(AO97="","","火")</f>
        <v>火</v>
      </c>
      <c r="AP98" s="33" t="str">
        <f>IF(AP97="","","水")</f>
        <v>水</v>
      </c>
      <c r="AQ98" s="33" t="str">
        <f>IF(AQ97="","","木")</f>
        <v>木</v>
      </c>
      <c r="AR98" s="33" t="str">
        <f>IF(AR97="","","金")</f>
        <v>金</v>
      </c>
      <c r="AS98" s="33" t="str">
        <f>IF(AS97="","","土")</f>
        <v>土</v>
      </c>
      <c r="AT98" s="33" t="str">
        <f>IF(AT97="","","日")</f>
        <v>日</v>
      </c>
      <c r="AU98" s="30" t="s">
        <v>12</v>
      </c>
      <c r="AV98" s="31">
        <f>+COUNTIF(AN102:AT102,"夏休")+COUNTIF(AN102:AT102,"冬休")+COUNTIF(AN102:AT102,"中止")</f>
        <v>0</v>
      </c>
      <c r="AW98" s="7">
        <f>+COUNTIF(AS102:AT102,"夏休")+COUNTIF(AS102:AT102,"冬休")+COUNTIF(AS102:AT102,"中止")</f>
        <v>0</v>
      </c>
      <c r="AZ98" s="32" t="s">
        <v>11</v>
      </c>
      <c r="BA98" s="33" t="str">
        <f>IF(BA97="","","月")</f>
        <v>月</v>
      </c>
      <c r="BB98" s="33" t="str">
        <f>IF(BB97="","","火")</f>
        <v>火</v>
      </c>
      <c r="BC98" s="33" t="str">
        <f>IF(BC97="","","水")</f>
        <v>水</v>
      </c>
      <c r="BD98" s="33" t="str">
        <f>IF(BD97="","","木")</f>
        <v>木</v>
      </c>
      <c r="BE98" s="33" t="str">
        <f>IF(BE97="","","金")</f>
        <v>金</v>
      </c>
      <c r="BF98" s="33" t="str">
        <f>IF(BF97="","","土")</f>
        <v>土</v>
      </c>
      <c r="BG98" s="33" t="str">
        <f>IF(BG97="","","日")</f>
        <v>日</v>
      </c>
      <c r="BH98" s="30" t="s">
        <v>12</v>
      </c>
      <c r="BI98" s="31">
        <f>+COUNTIF(BA102:BG102,"夏休")+COUNTIF(BA102:BG102,"冬休")+COUNTIF(BA102:BG102,"中止")</f>
        <v>0</v>
      </c>
      <c r="BJ98" s="7">
        <f>+COUNTIF(BF102:BG102,"夏休")+COUNTIF(BF102:BG102,"冬休")+COUNTIF(BF102:BG102,"中止")</f>
        <v>0</v>
      </c>
      <c r="BK98" s="9"/>
      <c r="BL98" s="32" t="s">
        <v>11</v>
      </c>
      <c r="BM98" s="33" t="str">
        <f>IF(BM97="","","月")</f>
        <v>月</v>
      </c>
      <c r="BN98" s="33" t="str">
        <f>IF(BN97="","","火")</f>
        <v>火</v>
      </c>
      <c r="BO98" s="33" t="str">
        <f>IF(BO97="","","水")</f>
        <v>水</v>
      </c>
      <c r="BP98" s="33" t="str">
        <f>IF(BP97="","","木")</f>
        <v>木</v>
      </c>
      <c r="BQ98" s="33" t="str">
        <f>IF(BQ97="","","金")</f>
        <v>金</v>
      </c>
      <c r="BR98" s="33" t="str">
        <f>IF(BR97="","","土")</f>
        <v>土</v>
      </c>
      <c r="BS98" s="33" t="str">
        <f>IF(BS97="","","日")</f>
        <v>日</v>
      </c>
      <c r="BT98" s="30" t="s">
        <v>12</v>
      </c>
      <c r="BU98" s="31">
        <f>+COUNTIF(BM102:BS102,"夏休")+COUNTIF(BM102:BS102,"冬休")+COUNTIF(BM102:BS102,"中止")</f>
        <v>0</v>
      </c>
      <c r="BV98" s="7">
        <f>+COUNTIF(BR102:BS102,"夏休")+COUNTIF(BR102:BS102,"冬休")+COUNTIF(BR102:BS102,"中止")</f>
        <v>0</v>
      </c>
      <c r="BY98" s="32" t="s">
        <v>11</v>
      </c>
      <c r="BZ98" s="33" t="str">
        <f>IF(BZ97="","","月")</f>
        <v/>
      </c>
      <c r="CA98" s="33" t="str">
        <f>IF(CA97="","","火")</f>
        <v/>
      </c>
      <c r="CB98" s="33" t="str">
        <f>IF(CB97="","","水")</f>
        <v/>
      </c>
      <c r="CC98" s="33" t="str">
        <f>IF(CC97="","","木")</f>
        <v/>
      </c>
      <c r="CD98" s="33" t="str">
        <f>IF(CD97="","","金")</f>
        <v/>
      </c>
      <c r="CE98" s="33" t="str">
        <f>IF(CE97="","","土")</f>
        <v/>
      </c>
      <c r="CF98" s="33" t="str">
        <f>IF(CF97="","","日")</f>
        <v/>
      </c>
      <c r="CG98" s="30" t="s">
        <v>12</v>
      </c>
      <c r="CH98" s="31">
        <f>+COUNTIF(BZ102:CF102,"夏休")+COUNTIF(BZ102:CF102,"冬休")+COUNTIF(BZ102:CF102,"中止")</f>
        <v>0</v>
      </c>
      <c r="CI98" s="7">
        <f>+COUNTIF(CE102:CF102,"夏休")+COUNTIF(CE102:CF102,"冬休")+COUNTIF(CE102:CF102,"中止")</f>
        <v>0</v>
      </c>
      <c r="CJ98" s="9"/>
      <c r="CK98" s="32" t="s">
        <v>11</v>
      </c>
      <c r="CL98" s="33" t="str">
        <f>IF(CL97="","","月")</f>
        <v/>
      </c>
      <c r="CM98" s="33" t="str">
        <f>IF(CM97="","","火")</f>
        <v/>
      </c>
      <c r="CN98" s="33" t="str">
        <f>IF(CN97="","","水")</f>
        <v/>
      </c>
      <c r="CO98" s="33" t="str">
        <f>IF(CO97="","","木")</f>
        <v/>
      </c>
      <c r="CP98" s="33" t="str">
        <f>IF(CP97="","","金")</f>
        <v/>
      </c>
      <c r="CQ98" s="33" t="str">
        <f>IF(CQ97="","","土")</f>
        <v/>
      </c>
      <c r="CR98" s="33" t="str">
        <f>IF(CR97="","","日")</f>
        <v/>
      </c>
      <c r="CS98" s="30" t="s">
        <v>12</v>
      </c>
      <c r="CT98" s="31">
        <f>+COUNTIF(CL102:CR102,"夏休")+COUNTIF(CL102:CR102,"冬休")+COUNTIF(CL102:CR102,"中止")</f>
        <v>0</v>
      </c>
      <c r="CU98" s="7">
        <f>+COUNTIF(CQ102:CR102,"夏休")+COUNTIF(CQ102:CR102,"冬休")+COUNTIF(CQ102:CR102,"中止")</f>
        <v>0</v>
      </c>
    </row>
    <row r="99" spans="2:99" ht="13.5" customHeight="1">
      <c r="B99" s="102" t="s">
        <v>13</v>
      </c>
      <c r="C99" s="105"/>
      <c r="D99" s="99"/>
      <c r="E99" s="99"/>
      <c r="F99" s="99"/>
      <c r="G99" s="99"/>
      <c r="H99" s="99"/>
      <c r="I99" s="99"/>
      <c r="J99" s="34" t="s">
        <v>14</v>
      </c>
      <c r="K99" s="74">
        <f>COUNT(C97:I97)-K98</f>
        <v>7</v>
      </c>
      <c r="L99" s="80"/>
      <c r="M99" s="9"/>
      <c r="N99" s="102" t="s">
        <v>13</v>
      </c>
      <c r="O99" s="105"/>
      <c r="P99" s="99"/>
      <c r="Q99" s="99"/>
      <c r="R99" s="99"/>
      <c r="S99" s="99"/>
      <c r="T99" s="99"/>
      <c r="U99" s="99"/>
      <c r="V99" s="34" t="s">
        <v>14</v>
      </c>
      <c r="W99" s="74">
        <f>COUNT(O97:U97)-W98</f>
        <v>7</v>
      </c>
      <c r="X99" s="80"/>
      <c r="AA99" s="102" t="s">
        <v>13</v>
      </c>
      <c r="AB99" s="105"/>
      <c r="AC99" s="99"/>
      <c r="AD99" s="99"/>
      <c r="AE99" s="99"/>
      <c r="AF99" s="99"/>
      <c r="AG99" s="99"/>
      <c r="AH99" s="99"/>
      <c r="AI99" s="34" t="s">
        <v>14</v>
      </c>
      <c r="AJ99" s="74">
        <f>COUNT(AB97:AH97)-AJ98</f>
        <v>7</v>
      </c>
      <c r="AK99" s="80"/>
      <c r="AL99" s="9"/>
      <c r="AM99" s="102" t="s">
        <v>13</v>
      </c>
      <c r="AN99" s="105"/>
      <c r="AO99" s="99"/>
      <c r="AP99" s="99"/>
      <c r="AQ99" s="99"/>
      <c r="AR99" s="99"/>
      <c r="AS99" s="99"/>
      <c r="AT99" s="99"/>
      <c r="AU99" s="34" t="s">
        <v>14</v>
      </c>
      <c r="AV99" s="74">
        <f>COUNT(AN97:AT97)-AV98</f>
        <v>7</v>
      </c>
      <c r="AW99" s="80"/>
      <c r="AZ99" s="102" t="s">
        <v>13</v>
      </c>
      <c r="BA99" s="105"/>
      <c r="BB99" s="99"/>
      <c r="BC99" s="99"/>
      <c r="BD99" s="99"/>
      <c r="BE99" s="99"/>
      <c r="BF99" s="99"/>
      <c r="BG99" s="99"/>
      <c r="BH99" s="34" t="s">
        <v>14</v>
      </c>
      <c r="BI99" s="74">
        <f>COUNT(BA97:BG97)-BI98</f>
        <v>7</v>
      </c>
      <c r="BJ99" s="80"/>
      <c r="BK99" s="9"/>
      <c r="BL99" s="102" t="s">
        <v>13</v>
      </c>
      <c r="BM99" s="105"/>
      <c r="BN99" s="99"/>
      <c r="BO99" s="99"/>
      <c r="BP99" s="99"/>
      <c r="BQ99" s="99"/>
      <c r="BR99" s="99"/>
      <c r="BS99" s="99"/>
      <c r="BT99" s="34" t="s">
        <v>14</v>
      </c>
      <c r="BU99" s="74">
        <f>COUNT(BM97:BS97)-BU98</f>
        <v>7</v>
      </c>
      <c r="BV99" s="80"/>
      <c r="BY99" s="102" t="s">
        <v>13</v>
      </c>
      <c r="BZ99" s="105"/>
      <c r="CA99" s="99"/>
      <c r="CB99" s="99"/>
      <c r="CC99" s="99"/>
      <c r="CD99" s="99"/>
      <c r="CE99" s="99"/>
      <c r="CF99" s="99"/>
      <c r="CG99" s="34" t="s">
        <v>14</v>
      </c>
      <c r="CH99" s="74">
        <f>COUNT(BZ97:CF97)-CH98</f>
        <v>0</v>
      </c>
      <c r="CI99" s="80"/>
      <c r="CJ99" s="9"/>
      <c r="CK99" s="102" t="s">
        <v>13</v>
      </c>
      <c r="CL99" s="105"/>
      <c r="CM99" s="99"/>
      <c r="CN99" s="99"/>
      <c r="CO99" s="99"/>
      <c r="CP99" s="99"/>
      <c r="CQ99" s="99"/>
      <c r="CR99" s="99"/>
      <c r="CS99" s="34" t="s">
        <v>14</v>
      </c>
      <c r="CT99" s="74">
        <f>COUNT(CL97:CR97)-CT98</f>
        <v>0</v>
      </c>
      <c r="CU99" s="80"/>
    </row>
    <row r="100" spans="2:99" ht="13.5" customHeight="1">
      <c r="B100" s="103"/>
      <c r="C100" s="106"/>
      <c r="D100" s="100"/>
      <c r="E100" s="100"/>
      <c r="F100" s="100"/>
      <c r="G100" s="100"/>
      <c r="H100" s="100"/>
      <c r="I100" s="100"/>
      <c r="J100" s="34" t="s">
        <v>15</v>
      </c>
      <c r="K100" s="36">
        <f>+COUNTIF(C103:I103,"休")</f>
        <v>0</v>
      </c>
      <c r="M100" s="37"/>
      <c r="N100" s="103"/>
      <c r="O100" s="106"/>
      <c r="P100" s="100"/>
      <c r="Q100" s="100"/>
      <c r="R100" s="100"/>
      <c r="S100" s="100"/>
      <c r="T100" s="100"/>
      <c r="U100" s="100"/>
      <c r="V100" s="34" t="s">
        <v>15</v>
      </c>
      <c r="W100" s="36">
        <f>+COUNTIF(O103:U103,"休")</f>
        <v>0</v>
      </c>
      <c r="AA100" s="103"/>
      <c r="AB100" s="106"/>
      <c r="AC100" s="100"/>
      <c r="AD100" s="100"/>
      <c r="AE100" s="100"/>
      <c r="AF100" s="100"/>
      <c r="AG100" s="100"/>
      <c r="AH100" s="100"/>
      <c r="AI100" s="34" t="s">
        <v>15</v>
      </c>
      <c r="AJ100" s="36">
        <f>+COUNTIF(AB103:AH103,"休")</f>
        <v>0</v>
      </c>
      <c r="AL100" s="37"/>
      <c r="AM100" s="103"/>
      <c r="AN100" s="106"/>
      <c r="AO100" s="100"/>
      <c r="AP100" s="100"/>
      <c r="AQ100" s="100"/>
      <c r="AR100" s="100"/>
      <c r="AS100" s="100"/>
      <c r="AT100" s="100"/>
      <c r="AU100" s="34" t="s">
        <v>15</v>
      </c>
      <c r="AV100" s="36">
        <f>+COUNTIF(AN103:AT103,"休")</f>
        <v>0</v>
      </c>
      <c r="AZ100" s="103"/>
      <c r="BA100" s="106"/>
      <c r="BB100" s="100"/>
      <c r="BC100" s="100"/>
      <c r="BD100" s="100"/>
      <c r="BE100" s="100"/>
      <c r="BF100" s="100"/>
      <c r="BG100" s="100"/>
      <c r="BH100" s="34" t="s">
        <v>15</v>
      </c>
      <c r="BI100" s="36">
        <f>+COUNTIF(BA103:BG103,"休")</f>
        <v>0</v>
      </c>
      <c r="BK100" s="37"/>
      <c r="BL100" s="103"/>
      <c r="BM100" s="106"/>
      <c r="BN100" s="100"/>
      <c r="BO100" s="100"/>
      <c r="BP100" s="100"/>
      <c r="BQ100" s="100"/>
      <c r="BR100" s="100"/>
      <c r="BS100" s="100"/>
      <c r="BT100" s="34" t="s">
        <v>15</v>
      </c>
      <c r="BU100" s="36">
        <f>+COUNTIF(BM103:BS103,"休")</f>
        <v>0</v>
      </c>
      <c r="BY100" s="103"/>
      <c r="BZ100" s="106"/>
      <c r="CA100" s="100"/>
      <c r="CB100" s="100"/>
      <c r="CC100" s="100"/>
      <c r="CD100" s="100"/>
      <c r="CE100" s="100"/>
      <c r="CF100" s="100"/>
      <c r="CG100" s="34" t="s">
        <v>15</v>
      </c>
      <c r="CH100" s="36">
        <f>+COUNTIF(BZ103:CF103,"休")</f>
        <v>0</v>
      </c>
      <c r="CJ100" s="37"/>
      <c r="CK100" s="103"/>
      <c r="CL100" s="106"/>
      <c r="CM100" s="100"/>
      <c r="CN100" s="100"/>
      <c r="CO100" s="100"/>
      <c r="CP100" s="100"/>
      <c r="CQ100" s="100"/>
      <c r="CR100" s="100"/>
      <c r="CS100" s="34" t="s">
        <v>15</v>
      </c>
      <c r="CT100" s="36">
        <f>+COUNTIF(CL103:CR103,"休")</f>
        <v>0</v>
      </c>
    </row>
    <row r="101" spans="2:99" ht="13.5" customHeight="1">
      <c r="B101" s="104"/>
      <c r="C101" s="107"/>
      <c r="D101" s="101"/>
      <c r="E101" s="101"/>
      <c r="F101" s="101"/>
      <c r="G101" s="101"/>
      <c r="H101" s="101"/>
      <c r="I101" s="101"/>
      <c r="J101" s="34" t="s">
        <v>16</v>
      </c>
      <c r="K101" s="38">
        <f>+K100/K99</f>
        <v>0</v>
      </c>
      <c r="L101" s="52"/>
      <c r="M101" s="9"/>
      <c r="N101" s="104"/>
      <c r="O101" s="107"/>
      <c r="P101" s="101"/>
      <c r="Q101" s="101"/>
      <c r="R101" s="101"/>
      <c r="S101" s="101"/>
      <c r="T101" s="101"/>
      <c r="U101" s="101"/>
      <c r="V101" s="34" t="s">
        <v>16</v>
      </c>
      <c r="W101" s="38">
        <f>+W100/W99</f>
        <v>0</v>
      </c>
      <c r="X101" s="52"/>
      <c r="AA101" s="104"/>
      <c r="AB101" s="107"/>
      <c r="AC101" s="101"/>
      <c r="AD101" s="101"/>
      <c r="AE101" s="101"/>
      <c r="AF101" s="101"/>
      <c r="AG101" s="101"/>
      <c r="AH101" s="101"/>
      <c r="AI101" s="34" t="s">
        <v>16</v>
      </c>
      <c r="AJ101" s="38">
        <f>+AJ100/AJ99</f>
        <v>0</v>
      </c>
      <c r="AK101" s="52"/>
      <c r="AL101" s="9"/>
      <c r="AM101" s="104"/>
      <c r="AN101" s="107"/>
      <c r="AO101" s="101"/>
      <c r="AP101" s="101"/>
      <c r="AQ101" s="101"/>
      <c r="AR101" s="101"/>
      <c r="AS101" s="101"/>
      <c r="AT101" s="101"/>
      <c r="AU101" s="34" t="s">
        <v>16</v>
      </c>
      <c r="AV101" s="38">
        <f>+AV100/AV99</f>
        <v>0</v>
      </c>
      <c r="AW101" s="52"/>
      <c r="AZ101" s="104"/>
      <c r="BA101" s="107"/>
      <c r="BB101" s="101"/>
      <c r="BC101" s="101"/>
      <c r="BD101" s="101"/>
      <c r="BE101" s="101"/>
      <c r="BF101" s="101"/>
      <c r="BG101" s="101"/>
      <c r="BH101" s="34" t="s">
        <v>16</v>
      </c>
      <c r="BI101" s="38">
        <f>+BI100/BI99</f>
        <v>0</v>
      </c>
      <c r="BJ101" s="52"/>
      <c r="BK101" s="9"/>
      <c r="BL101" s="104"/>
      <c r="BM101" s="107"/>
      <c r="BN101" s="101"/>
      <c r="BO101" s="101"/>
      <c r="BP101" s="101"/>
      <c r="BQ101" s="101"/>
      <c r="BR101" s="101"/>
      <c r="BS101" s="101"/>
      <c r="BT101" s="34" t="s">
        <v>16</v>
      </c>
      <c r="BU101" s="38">
        <f>+BU100/BU99</f>
        <v>0</v>
      </c>
      <c r="BV101" s="52"/>
      <c r="BY101" s="104"/>
      <c r="BZ101" s="107"/>
      <c r="CA101" s="101"/>
      <c r="CB101" s="101"/>
      <c r="CC101" s="101"/>
      <c r="CD101" s="101"/>
      <c r="CE101" s="101"/>
      <c r="CF101" s="101"/>
      <c r="CG101" s="34" t="s">
        <v>16</v>
      </c>
      <c r="CH101" s="38" t="e">
        <f>+CH100/CH99</f>
        <v>#DIV/0!</v>
      </c>
      <c r="CI101" s="52"/>
      <c r="CJ101" s="9"/>
      <c r="CK101" s="104"/>
      <c r="CL101" s="107"/>
      <c r="CM101" s="101"/>
      <c r="CN101" s="101"/>
      <c r="CO101" s="101"/>
      <c r="CP101" s="101"/>
      <c r="CQ101" s="101"/>
      <c r="CR101" s="101"/>
      <c r="CS101" s="34" t="s">
        <v>16</v>
      </c>
      <c r="CT101" s="38" t="e">
        <f>+CT100/CT99</f>
        <v>#DIV/0!</v>
      </c>
      <c r="CU101" s="52"/>
    </row>
    <row r="102" spans="2:99">
      <c r="B102" s="39" t="s">
        <v>17</v>
      </c>
      <c r="C102" s="2"/>
      <c r="D102" s="2"/>
      <c r="E102" s="2"/>
      <c r="F102" s="2"/>
      <c r="G102" s="2"/>
      <c r="H102" s="2"/>
      <c r="I102" s="2"/>
      <c r="J102" s="34" t="s">
        <v>19</v>
      </c>
      <c r="K102" s="36">
        <f>+COUNTIF(C104:I104,"*休")</f>
        <v>0</v>
      </c>
      <c r="M102" s="9"/>
      <c r="N102" s="39" t="s">
        <v>17</v>
      </c>
      <c r="O102" s="5"/>
      <c r="P102" s="2"/>
      <c r="Q102" s="2"/>
      <c r="R102" s="2"/>
      <c r="S102" s="2"/>
      <c r="T102" s="2"/>
      <c r="U102" s="2"/>
      <c r="V102" s="34" t="s">
        <v>19</v>
      </c>
      <c r="W102" s="36">
        <f>+COUNTIF(O104:U104,"*休")</f>
        <v>0</v>
      </c>
      <c r="AA102" s="39" t="s">
        <v>17</v>
      </c>
      <c r="AB102" s="5"/>
      <c r="AC102" s="2"/>
      <c r="AD102" s="2"/>
      <c r="AE102" s="2"/>
      <c r="AF102" s="2"/>
      <c r="AG102" s="2"/>
      <c r="AH102" s="2"/>
      <c r="AI102" s="34" t="s">
        <v>19</v>
      </c>
      <c r="AJ102" s="36">
        <f>+COUNTIF(AB104:AH104,"*休")</f>
        <v>0</v>
      </c>
      <c r="AL102" s="9"/>
      <c r="AM102" s="39" t="s">
        <v>17</v>
      </c>
      <c r="AN102" s="5"/>
      <c r="AO102" s="2"/>
      <c r="AP102" s="2"/>
      <c r="AQ102" s="2"/>
      <c r="AR102" s="2"/>
      <c r="AS102" s="2"/>
      <c r="AT102" s="2"/>
      <c r="AU102" s="34" t="s">
        <v>19</v>
      </c>
      <c r="AV102" s="36">
        <f>+COUNTIF(AN104:AT104,"*休")</f>
        <v>0</v>
      </c>
      <c r="AZ102" s="39" t="s">
        <v>17</v>
      </c>
      <c r="BA102" s="5"/>
      <c r="BB102" s="2"/>
      <c r="BC102" s="2"/>
      <c r="BD102" s="2"/>
      <c r="BE102" s="2"/>
      <c r="BF102" s="2"/>
      <c r="BG102" s="2"/>
      <c r="BH102" s="34" t="s">
        <v>19</v>
      </c>
      <c r="BI102" s="36">
        <f>+COUNTIF(BA104:BG104,"*休")</f>
        <v>0</v>
      </c>
      <c r="BK102" s="9"/>
      <c r="BL102" s="39" t="s">
        <v>17</v>
      </c>
      <c r="BM102" s="5"/>
      <c r="BN102" s="2"/>
      <c r="BO102" s="2"/>
      <c r="BP102" s="2"/>
      <c r="BQ102" s="2"/>
      <c r="BR102" s="2"/>
      <c r="BS102" s="2"/>
      <c r="BT102" s="34" t="s">
        <v>19</v>
      </c>
      <c r="BU102" s="36">
        <f>+COUNTIF(BM104:BS104,"*休")</f>
        <v>0</v>
      </c>
      <c r="BY102" s="39" t="s">
        <v>17</v>
      </c>
      <c r="BZ102" s="5"/>
      <c r="CA102" s="2"/>
      <c r="CB102" s="2"/>
      <c r="CC102" s="2"/>
      <c r="CD102" s="2"/>
      <c r="CE102" s="2"/>
      <c r="CF102" s="2"/>
      <c r="CG102" s="34" t="s">
        <v>19</v>
      </c>
      <c r="CH102" s="36">
        <f>+COUNTIF(BZ104:CF104,"*休")</f>
        <v>0</v>
      </c>
      <c r="CJ102" s="9"/>
      <c r="CK102" s="39" t="s">
        <v>17</v>
      </c>
      <c r="CL102" s="5"/>
      <c r="CM102" s="2"/>
      <c r="CN102" s="2"/>
      <c r="CO102" s="2"/>
      <c r="CP102" s="2"/>
      <c r="CQ102" s="2"/>
      <c r="CR102" s="2"/>
      <c r="CS102" s="34" t="s">
        <v>19</v>
      </c>
      <c r="CT102" s="36">
        <f>+COUNTIF(CL104:CR104,"*休")</f>
        <v>0</v>
      </c>
    </row>
    <row r="103" spans="2:99">
      <c r="B103" s="32" t="s">
        <v>20</v>
      </c>
      <c r="C103" s="2"/>
      <c r="D103" s="2"/>
      <c r="E103" s="2"/>
      <c r="F103" s="2"/>
      <c r="G103" s="2"/>
      <c r="H103" s="2"/>
      <c r="I103" s="2"/>
      <c r="J103" s="40" t="s">
        <v>21</v>
      </c>
      <c r="K103" s="41">
        <f>+K102/K99</f>
        <v>0</v>
      </c>
      <c r="L103" s="52"/>
      <c r="M103" s="9"/>
      <c r="N103" s="32" t="s">
        <v>20</v>
      </c>
      <c r="O103" s="5"/>
      <c r="P103" s="2"/>
      <c r="Q103" s="2"/>
      <c r="R103" s="2"/>
      <c r="S103" s="2"/>
      <c r="T103" s="2"/>
      <c r="U103" s="2"/>
      <c r="V103" s="40" t="s">
        <v>21</v>
      </c>
      <c r="W103" s="41">
        <f>+W102/W99</f>
        <v>0</v>
      </c>
      <c r="X103" s="52"/>
      <c r="AA103" s="32" t="s">
        <v>20</v>
      </c>
      <c r="AB103" s="5"/>
      <c r="AC103" s="2"/>
      <c r="AD103" s="2"/>
      <c r="AE103" s="2"/>
      <c r="AF103" s="2"/>
      <c r="AG103" s="2"/>
      <c r="AH103" s="2"/>
      <c r="AI103" s="40" t="s">
        <v>21</v>
      </c>
      <c r="AJ103" s="41">
        <f>+AJ102/AJ99</f>
        <v>0</v>
      </c>
      <c r="AK103" s="52"/>
      <c r="AL103" s="9"/>
      <c r="AM103" s="32" t="s">
        <v>20</v>
      </c>
      <c r="AN103" s="5"/>
      <c r="AO103" s="2"/>
      <c r="AP103" s="2"/>
      <c r="AQ103" s="2"/>
      <c r="AR103" s="2"/>
      <c r="AS103" s="2"/>
      <c r="AT103" s="2"/>
      <c r="AU103" s="40" t="s">
        <v>21</v>
      </c>
      <c r="AV103" s="41">
        <f>+AV102/AV99</f>
        <v>0</v>
      </c>
      <c r="AW103" s="52"/>
      <c r="AZ103" s="32" t="s">
        <v>20</v>
      </c>
      <c r="BA103" s="5"/>
      <c r="BB103" s="2"/>
      <c r="BC103" s="2"/>
      <c r="BD103" s="2"/>
      <c r="BE103" s="2"/>
      <c r="BF103" s="2"/>
      <c r="BG103" s="2"/>
      <c r="BH103" s="40" t="s">
        <v>21</v>
      </c>
      <c r="BI103" s="41">
        <f>+BI102/BI99</f>
        <v>0</v>
      </c>
      <c r="BJ103" s="52"/>
      <c r="BK103" s="9"/>
      <c r="BL103" s="32" t="s">
        <v>20</v>
      </c>
      <c r="BM103" s="5"/>
      <c r="BN103" s="2"/>
      <c r="BO103" s="2"/>
      <c r="BP103" s="2"/>
      <c r="BQ103" s="2"/>
      <c r="BR103" s="2"/>
      <c r="BS103" s="2"/>
      <c r="BT103" s="40" t="s">
        <v>21</v>
      </c>
      <c r="BU103" s="41">
        <f>+BU102/BU99</f>
        <v>0</v>
      </c>
      <c r="BV103" s="52"/>
      <c r="BY103" s="32" t="s">
        <v>20</v>
      </c>
      <c r="BZ103" s="5"/>
      <c r="CA103" s="2"/>
      <c r="CB103" s="2"/>
      <c r="CC103" s="2"/>
      <c r="CD103" s="2"/>
      <c r="CE103" s="2"/>
      <c r="CF103" s="2"/>
      <c r="CG103" s="40" t="s">
        <v>21</v>
      </c>
      <c r="CH103" s="41" t="e">
        <f>+CH102/CH99</f>
        <v>#DIV/0!</v>
      </c>
      <c r="CI103" s="52"/>
      <c r="CJ103" s="9"/>
      <c r="CK103" s="32" t="s">
        <v>20</v>
      </c>
      <c r="CL103" s="5"/>
      <c r="CM103" s="2"/>
      <c r="CN103" s="2"/>
      <c r="CO103" s="2"/>
      <c r="CP103" s="2"/>
      <c r="CQ103" s="2"/>
      <c r="CR103" s="2"/>
      <c r="CS103" s="40" t="s">
        <v>21</v>
      </c>
      <c r="CT103" s="41" t="e">
        <f>+CT102/CT99</f>
        <v>#DIV/0!</v>
      </c>
      <c r="CU103" s="52"/>
    </row>
    <row r="104" spans="2:99">
      <c r="B104" s="42" t="s">
        <v>22</v>
      </c>
      <c r="C104" s="56"/>
      <c r="D104" s="56"/>
      <c r="E104" s="56"/>
      <c r="F104" s="56"/>
      <c r="G104" s="56"/>
      <c r="H104" s="56"/>
      <c r="I104" s="56"/>
      <c r="J104" s="76" t="s">
        <v>23</v>
      </c>
      <c r="K104" s="44" t="str">
        <f>IF(H105="","OK",_xlfn.IFS(H103=I103="休","OK",K102&gt;=2,"OK",K102&gt;=2-L98,"OK",K102&lt;2,"NG"))</f>
        <v>NG</v>
      </c>
      <c r="L104" s="52"/>
      <c r="M104" s="37"/>
      <c r="N104" s="42" t="s">
        <v>22</v>
      </c>
      <c r="O104" s="55"/>
      <c r="P104" s="56"/>
      <c r="Q104" s="56"/>
      <c r="R104" s="56"/>
      <c r="S104" s="56"/>
      <c r="T104" s="56"/>
      <c r="U104" s="56"/>
      <c r="V104" s="76" t="s">
        <v>23</v>
      </c>
      <c r="W104" s="44" t="str">
        <f>IF(T105="","OK",_xlfn.IFS(T103=U103="休","OK",W102&gt;=2,"OK",W102&gt;=2-X98,"OK",W102&lt;2,"NG"))</f>
        <v>NG</v>
      </c>
      <c r="X104" s="52"/>
      <c r="AA104" s="42" t="s">
        <v>22</v>
      </c>
      <c r="AB104" s="55"/>
      <c r="AC104" s="56"/>
      <c r="AD104" s="56"/>
      <c r="AE104" s="56"/>
      <c r="AF104" s="56"/>
      <c r="AG104" s="56"/>
      <c r="AH104" s="56"/>
      <c r="AI104" s="76" t="s">
        <v>23</v>
      </c>
      <c r="AJ104" s="44" t="str">
        <f>IF(AG105="","OK",_xlfn.IFS(AG103=AH103="休","OK",AJ102&gt;=2,"OK",AJ102&gt;=2-AK98,"OK",AJ102&lt;2,"NG"))</f>
        <v>NG</v>
      </c>
      <c r="AK104" s="52"/>
      <c r="AL104" s="37"/>
      <c r="AM104" s="42" t="s">
        <v>22</v>
      </c>
      <c r="AN104" s="55"/>
      <c r="AO104" s="56"/>
      <c r="AP104" s="56"/>
      <c r="AQ104" s="56"/>
      <c r="AR104" s="56"/>
      <c r="AS104" s="56"/>
      <c r="AT104" s="56"/>
      <c r="AU104" s="76" t="s">
        <v>23</v>
      </c>
      <c r="AV104" s="44" t="str">
        <f>IF(AS105="","OK",_xlfn.IFS(AS103=AT103="休","OK",AV102&gt;=2,"OK",AV102&gt;=2-AW98,"OK",AV102&lt;2,"NG"))</f>
        <v>NG</v>
      </c>
      <c r="AW104" s="52"/>
      <c r="AZ104" s="42" t="s">
        <v>22</v>
      </c>
      <c r="BA104" s="55"/>
      <c r="BB104" s="56"/>
      <c r="BC104" s="56"/>
      <c r="BD104" s="56"/>
      <c r="BE104" s="56"/>
      <c r="BF104" s="56"/>
      <c r="BG104" s="56"/>
      <c r="BH104" s="76" t="s">
        <v>23</v>
      </c>
      <c r="BI104" s="44" t="str">
        <f>IF(BF105="","OK",_xlfn.IFS(BF103=BG103="休","OK",BI102&gt;=2,"OK",BI102&gt;=2-BJ98,"OK",BI102&lt;2,"NG"))</f>
        <v>NG</v>
      </c>
      <c r="BJ104" s="52"/>
      <c r="BK104" s="37"/>
      <c r="BL104" s="42" t="s">
        <v>22</v>
      </c>
      <c r="BM104" s="55"/>
      <c r="BN104" s="56"/>
      <c r="BO104" s="56"/>
      <c r="BP104" s="56"/>
      <c r="BQ104" s="56"/>
      <c r="BR104" s="56"/>
      <c r="BS104" s="56"/>
      <c r="BT104" s="76" t="s">
        <v>23</v>
      </c>
      <c r="BU104" s="44" t="str">
        <f>IF(BR105="","OK",_xlfn.IFS(BR103=BS103="休","OK",BU102&gt;=2,"OK",BU102&gt;=2-BV98,"OK",BU102&lt;2,"NG"))</f>
        <v>NG</v>
      </c>
      <c r="BV104" s="52"/>
      <c r="BY104" s="42" t="s">
        <v>22</v>
      </c>
      <c r="BZ104" s="55"/>
      <c r="CA104" s="56"/>
      <c r="CB104" s="56"/>
      <c r="CC104" s="56"/>
      <c r="CD104" s="56"/>
      <c r="CE104" s="56"/>
      <c r="CF104" s="56"/>
      <c r="CG104" s="76" t="s">
        <v>23</v>
      </c>
      <c r="CH104" s="44" t="str">
        <f>IF(CE105="","OK",_xlfn.IFS(CE103=CF103="休","OK",CH102&gt;=2,"OK",CH102&gt;=2-CI98,"OK",CH102&lt;2,"NG"))</f>
        <v>OK</v>
      </c>
      <c r="CI104" s="52"/>
      <c r="CJ104" s="37"/>
      <c r="CK104" s="42" t="s">
        <v>22</v>
      </c>
      <c r="CL104" s="55"/>
      <c r="CM104" s="56"/>
      <c r="CN104" s="56"/>
      <c r="CO104" s="56"/>
      <c r="CP104" s="56"/>
      <c r="CQ104" s="56"/>
      <c r="CR104" s="56"/>
      <c r="CS104" s="76" t="s">
        <v>23</v>
      </c>
      <c r="CT104" s="44" t="str">
        <f>IF(CQ105="","OK",_xlfn.IFS(CQ103=CR103="休","OK",CT102&gt;=2,"OK",CT102&gt;=2-CU98,"OK",CT102&lt;2,"NG"))</f>
        <v>OK</v>
      </c>
      <c r="CU104" s="52"/>
    </row>
    <row r="105" spans="2:99" hidden="1" outlineLevel="1">
      <c r="C105" s="77" t="str">
        <f>IF(C97="","",IF(C102="","通常",IF(C102="　","通常",C102)))</f>
        <v>通常</v>
      </c>
      <c r="D105" s="77" t="str">
        <f t="shared" ref="D105:I105" si="342">IF(D97="","",IF(D102="","通常",IF(D102="　","通常",D102)))</f>
        <v>通常</v>
      </c>
      <c r="E105" s="77" t="str">
        <f t="shared" si="342"/>
        <v>通常</v>
      </c>
      <c r="F105" s="77" t="str">
        <f t="shared" si="342"/>
        <v>通常</v>
      </c>
      <c r="G105" s="77" t="str">
        <f t="shared" si="342"/>
        <v>通常</v>
      </c>
      <c r="H105" s="77" t="str">
        <f t="shared" si="342"/>
        <v>通常</v>
      </c>
      <c r="I105" s="77" t="str">
        <f t="shared" si="342"/>
        <v>通常</v>
      </c>
      <c r="J105" s="78"/>
      <c r="K105" s="52"/>
      <c r="L105" s="52"/>
      <c r="M105" s="37"/>
      <c r="O105" s="77" t="str">
        <f>IF(O97="","",IF(O102="","通常",IF(O102="　","通常",O102)))</f>
        <v>通常</v>
      </c>
      <c r="P105" s="77" t="str">
        <f t="shared" ref="P105:U105" si="343">IF(P97="","",IF(P102="","通常",IF(P102="　","通常",P102)))</f>
        <v>通常</v>
      </c>
      <c r="Q105" s="77" t="str">
        <f t="shared" si="343"/>
        <v>通常</v>
      </c>
      <c r="R105" s="77" t="str">
        <f t="shared" si="343"/>
        <v>通常</v>
      </c>
      <c r="S105" s="77" t="str">
        <f t="shared" si="343"/>
        <v>通常</v>
      </c>
      <c r="T105" s="77" t="str">
        <f t="shared" si="343"/>
        <v>通常</v>
      </c>
      <c r="U105" s="77" t="str">
        <f t="shared" si="343"/>
        <v>通常</v>
      </c>
      <c r="V105" s="78"/>
      <c r="W105" s="52"/>
      <c r="X105" s="52"/>
      <c r="AB105" s="77" t="str">
        <f>IF(AB97="","",IF(AB102="","通常",IF(AB102="　","通常",AB102)))</f>
        <v>通常</v>
      </c>
      <c r="AC105" s="77" t="str">
        <f t="shared" ref="AC105:AH105" si="344">IF(AC97="","",IF(AC102="","通常",IF(AC102="　","通常",AC102)))</f>
        <v>通常</v>
      </c>
      <c r="AD105" s="77" t="str">
        <f t="shared" si="344"/>
        <v>通常</v>
      </c>
      <c r="AE105" s="77" t="str">
        <f t="shared" si="344"/>
        <v>通常</v>
      </c>
      <c r="AF105" s="77" t="str">
        <f t="shared" si="344"/>
        <v>通常</v>
      </c>
      <c r="AG105" s="77" t="str">
        <f t="shared" si="344"/>
        <v>通常</v>
      </c>
      <c r="AH105" s="77" t="str">
        <f t="shared" si="344"/>
        <v>通常</v>
      </c>
      <c r="AI105" s="78"/>
      <c r="AJ105" s="52"/>
      <c r="AK105" s="52"/>
      <c r="AL105" s="37"/>
      <c r="AN105" s="77" t="str">
        <f>IF(AN97="","",IF(AN102="","通常",IF(AN102="　","通常",AN102)))</f>
        <v>通常</v>
      </c>
      <c r="AO105" s="77" t="str">
        <f t="shared" ref="AO105:AT105" si="345">IF(AO97="","",IF(AO102="","通常",IF(AO102="　","通常",AO102)))</f>
        <v>通常</v>
      </c>
      <c r="AP105" s="77" t="str">
        <f t="shared" si="345"/>
        <v>通常</v>
      </c>
      <c r="AQ105" s="77" t="str">
        <f t="shared" si="345"/>
        <v>通常</v>
      </c>
      <c r="AR105" s="77" t="str">
        <f t="shared" si="345"/>
        <v>通常</v>
      </c>
      <c r="AS105" s="77" t="str">
        <f t="shared" si="345"/>
        <v>通常</v>
      </c>
      <c r="AT105" s="77" t="str">
        <f t="shared" si="345"/>
        <v>通常</v>
      </c>
      <c r="AU105" s="78"/>
      <c r="AV105" s="52"/>
      <c r="AW105" s="52"/>
      <c r="BA105" s="77" t="str">
        <f>IF(BA97="","",IF(BA102="","通常",IF(BA102="　","通常",BA102)))</f>
        <v>通常</v>
      </c>
      <c r="BB105" s="77" t="str">
        <f t="shared" ref="BB105:BG105" si="346">IF(BB97="","",IF(BB102="","通常",IF(BB102="　","通常",BB102)))</f>
        <v>通常</v>
      </c>
      <c r="BC105" s="77" t="str">
        <f t="shared" si="346"/>
        <v>通常</v>
      </c>
      <c r="BD105" s="77" t="str">
        <f t="shared" si="346"/>
        <v>通常</v>
      </c>
      <c r="BE105" s="77" t="str">
        <f t="shared" si="346"/>
        <v>通常</v>
      </c>
      <c r="BF105" s="77" t="str">
        <f t="shared" si="346"/>
        <v>通常</v>
      </c>
      <c r="BG105" s="77" t="str">
        <f t="shared" si="346"/>
        <v>通常</v>
      </c>
      <c r="BH105" s="78"/>
      <c r="BI105" s="52"/>
      <c r="BJ105" s="52"/>
      <c r="BK105" s="37"/>
      <c r="BM105" s="77" t="str">
        <f>IF(BM97="","",IF(BM102="","通常",IF(BM102="　","通常",BM102)))</f>
        <v>通常</v>
      </c>
      <c r="BN105" s="77" t="str">
        <f t="shared" ref="BN105:BS105" si="347">IF(BN97="","",IF(BN102="","通常",IF(BN102="　","通常",BN102)))</f>
        <v>通常</v>
      </c>
      <c r="BO105" s="77" t="str">
        <f t="shared" si="347"/>
        <v>通常</v>
      </c>
      <c r="BP105" s="77" t="str">
        <f t="shared" si="347"/>
        <v>通常</v>
      </c>
      <c r="BQ105" s="77" t="str">
        <f t="shared" si="347"/>
        <v>通常</v>
      </c>
      <c r="BR105" s="77" t="str">
        <f t="shared" si="347"/>
        <v>通常</v>
      </c>
      <c r="BS105" s="77" t="str">
        <f t="shared" si="347"/>
        <v>通常</v>
      </c>
      <c r="BT105" s="78"/>
      <c r="BU105" s="52"/>
      <c r="BV105" s="52"/>
      <c r="BZ105" s="77" t="str">
        <f>IF(BZ97="","",IF(BZ102="","通常",IF(BZ102="　","通常",BZ102)))</f>
        <v/>
      </c>
      <c r="CA105" s="77" t="str">
        <f t="shared" ref="CA105:CF105" si="348">IF(CA97="","",IF(CA102="","通常",IF(CA102="　","通常",CA102)))</f>
        <v/>
      </c>
      <c r="CB105" s="77" t="str">
        <f t="shared" si="348"/>
        <v/>
      </c>
      <c r="CC105" s="77" t="str">
        <f t="shared" si="348"/>
        <v/>
      </c>
      <c r="CD105" s="77" t="str">
        <f t="shared" si="348"/>
        <v/>
      </c>
      <c r="CE105" s="77" t="str">
        <f t="shared" si="348"/>
        <v/>
      </c>
      <c r="CF105" s="77" t="str">
        <f t="shared" si="348"/>
        <v/>
      </c>
      <c r="CG105" s="78"/>
      <c r="CH105" s="52"/>
      <c r="CI105" s="52"/>
      <c r="CJ105" s="37"/>
      <c r="CL105" s="77" t="str">
        <f>IF(CL97="","",IF(CL102="","通常",IF(CL102="　","通常",CL102)))</f>
        <v/>
      </c>
      <c r="CM105" s="77" t="str">
        <f t="shared" ref="CM105:CR105" si="349">IF(CM97="","",IF(CM102="","通常",IF(CM102="　","通常",CM102)))</f>
        <v/>
      </c>
      <c r="CN105" s="77" t="str">
        <f t="shared" si="349"/>
        <v/>
      </c>
      <c r="CO105" s="77" t="str">
        <f t="shared" si="349"/>
        <v/>
      </c>
      <c r="CP105" s="77" t="str">
        <f t="shared" si="349"/>
        <v/>
      </c>
      <c r="CQ105" s="77" t="str">
        <f t="shared" si="349"/>
        <v/>
      </c>
      <c r="CR105" s="77" t="str">
        <f t="shared" si="349"/>
        <v/>
      </c>
      <c r="CS105" s="78"/>
      <c r="CT105" s="52"/>
      <c r="CU105" s="52"/>
    </row>
    <row r="106" spans="2:99" hidden="1" outlineLevel="1">
      <c r="C106" s="77" t="str">
        <f>IF(C97="","",IF(C102="","通常実績",IF(C102="　","通常実績",C102)))</f>
        <v>通常実績</v>
      </c>
      <c r="D106" s="77" t="str">
        <f t="shared" ref="D106:I106" si="350">IF(D97="","",IF(D102="","通常実績",IF(D102="　","通常実績",D102)))</f>
        <v>通常実績</v>
      </c>
      <c r="E106" s="77" t="str">
        <f t="shared" si="350"/>
        <v>通常実績</v>
      </c>
      <c r="F106" s="77" t="str">
        <f t="shared" si="350"/>
        <v>通常実績</v>
      </c>
      <c r="G106" s="77" t="str">
        <f t="shared" si="350"/>
        <v>通常実績</v>
      </c>
      <c r="H106" s="77" t="str">
        <f t="shared" si="350"/>
        <v>通常実績</v>
      </c>
      <c r="I106" s="77" t="str">
        <f t="shared" si="350"/>
        <v>通常実績</v>
      </c>
      <c r="J106" s="78"/>
      <c r="K106" s="52"/>
      <c r="L106" s="52"/>
      <c r="M106" s="37"/>
      <c r="O106" s="77" t="str">
        <f>IF(O97="","",IF(O102="","通常実績",IF(O102="　","通常実績",O102)))</f>
        <v>通常実績</v>
      </c>
      <c r="P106" s="77" t="str">
        <f t="shared" ref="P106:U106" si="351">IF(P97="","",IF(P102="","通常実績",IF(P102="　","通常実績",P102)))</f>
        <v>通常実績</v>
      </c>
      <c r="Q106" s="77" t="str">
        <f t="shared" si="351"/>
        <v>通常実績</v>
      </c>
      <c r="R106" s="77" t="str">
        <f t="shared" si="351"/>
        <v>通常実績</v>
      </c>
      <c r="S106" s="77" t="str">
        <f t="shared" si="351"/>
        <v>通常実績</v>
      </c>
      <c r="T106" s="77" t="str">
        <f t="shared" si="351"/>
        <v>通常実績</v>
      </c>
      <c r="U106" s="77" t="str">
        <f t="shared" si="351"/>
        <v>通常実績</v>
      </c>
      <c r="V106" s="78"/>
      <c r="W106" s="52"/>
      <c r="X106" s="52"/>
      <c r="AB106" s="77" t="str">
        <f>IF(AB97="","",IF(AB102="","通常実績",IF(AB102="　","通常実績",AB102)))</f>
        <v>通常実績</v>
      </c>
      <c r="AC106" s="77" t="str">
        <f t="shared" ref="AC106:AH106" si="352">IF(AC97="","",IF(AC102="","通常実績",IF(AC102="　","通常実績",AC102)))</f>
        <v>通常実績</v>
      </c>
      <c r="AD106" s="77" t="str">
        <f t="shared" si="352"/>
        <v>通常実績</v>
      </c>
      <c r="AE106" s="77" t="str">
        <f t="shared" si="352"/>
        <v>通常実績</v>
      </c>
      <c r="AF106" s="77" t="str">
        <f t="shared" si="352"/>
        <v>通常実績</v>
      </c>
      <c r="AG106" s="77" t="str">
        <f t="shared" si="352"/>
        <v>通常実績</v>
      </c>
      <c r="AH106" s="77" t="str">
        <f t="shared" si="352"/>
        <v>通常実績</v>
      </c>
      <c r="AI106" s="78"/>
      <c r="AJ106" s="52"/>
      <c r="AK106" s="52"/>
      <c r="AL106" s="37"/>
      <c r="AN106" s="77" t="str">
        <f>IF(AN97="","",IF(AN102="","通常実績",IF(AN102="　","通常実績",AN102)))</f>
        <v>通常実績</v>
      </c>
      <c r="AO106" s="77" t="str">
        <f t="shared" ref="AO106:AT106" si="353">IF(AO97="","",IF(AO102="","通常実績",IF(AO102="　","通常実績",AO102)))</f>
        <v>通常実績</v>
      </c>
      <c r="AP106" s="77" t="str">
        <f t="shared" si="353"/>
        <v>通常実績</v>
      </c>
      <c r="AQ106" s="77" t="str">
        <f t="shared" si="353"/>
        <v>通常実績</v>
      </c>
      <c r="AR106" s="77" t="str">
        <f t="shared" si="353"/>
        <v>通常実績</v>
      </c>
      <c r="AS106" s="77" t="str">
        <f t="shared" si="353"/>
        <v>通常実績</v>
      </c>
      <c r="AT106" s="77" t="str">
        <f t="shared" si="353"/>
        <v>通常実績</v>
      </c>
      <c r="AU106" s="78"/>
      <c r="AV106" s="52"/>
      <c r="AW106" s="52"/>
      <c r="BA106" s="77" t="str">
        <f>IF(BA97="","",IF(BA102="","通常実績",IF(BA102="　","通常実績",BA102)))</f>
        <v>通常実績</v>
      </c>
      <c r="BB106" s="77" t="str">
        <f t="shared" ref="BB106:BG106" si="354">IF(BB97="","",IF(BB102="","通常実績",IF(BB102="　","通常実績",BB102)))</f>
        <v>通常実績</v>
      </c>
      <c r="BC106" s="77" t="str">
        <f t="shared" si="354"/>
        <v>通常実績</v>
      </c>
      <c r="BD106" s="77" t="str">
        <f t="shared" si="354"/>
        <v>通常実績</v>
      </c>
      <c r="BE106" s="77" t="str">
        <f t="shared" si="354"/>
        <v>通常実績</v>
      </c>
      <c r="BF106" s="77" t="str">
        <f t="shared" si="354"/>
        <v>通常実績</v>
      </c>
      <c r="BG106" s="77" t="str">
        <f t="shared" si="354"/>
        <v>通常実績</v>
      </c>
      <c r="BH106" s="78"/>
      <c r="BI106" s="52"/>
      <c r="BJ106" s="52"/>
      <c r="BK106" s="37"/>
      <c r="BM106" s="77" t="str">
        <f>IF(BM97="","",IF(BM102="","通常実績",IF(BM102="　","通常実績",BM102)))</f>
        <v>通常実績</v>
      </c>
      <c r="BN106" s="77" t="str">
        <f t="shared" ref="BN106:BS106" si="355">IF(BN97="","",IF(BN102="","通常実績",IF(BN102="　","通常実績",BN102)))</f>
        <v>通常実績</v>
      </c>
      <c r="BO106" s="77" t="str">
        <f t="shared" si="355"/>
        <v>通常実績</v>
      </c>
      <c r="BP106" s="77" t="str">
        <f t="shared" si="355"/>
        <v>通常実績</v>
      </c>
      <c r="BQ106" s="77" t="str">
        <f t="shared" si="355"/>
        <v>通常実績</v>
      </c>
      <c r="BR106" s="77" t="str">
        <f t="shared" si="355"/>
        <v>通常実績</v>
      </c>
      <c r="BS106" s="77" t="str">
        <f t="shared" si="355"/>
        <v>通常実績</v>
      </c>
      <c r="BT106" s="78"/>
      <c r="BU106" s="52"/>
      <c r="BV106" s="52"/>
      <c r="BZ106" s="77" t="str">
        <f>IF(BZ97="","",IF(BZ102="","通常実績",IF(BZ102="　","通常実績",BZ102)))</f>
        <v/>
      </c>
      <c r="CA106" s="77" t="str">
        <f t="shared" ref="CA106:CF106" si="356">IF(CA97="","",IF(CA102="","通常実績",IF(CA102="　","通常実績",CA102)))</f>
        <v/>
      </c>
      <c r="CB106" s="77" t="str">
        <f t="shared" si="356"/>
        <v/>
      </c>
      <c r="CC106" s="77" t="str">
        <f t="shared" si="356"/>
        <v/>
      </c>
      <c r="CD106" s="77" t="str">
        <f t="shared" si="356"/>
        <v/>
      </c>
      <c r="CE106" s="77" t="str">
        <f t="shared" si="356"/>
        <v/>
      </c>
      <c r="CF106" s="77" t="str">
        <f t="shared" si="356"/>
        <v/>
      </c>
      <c r="CG106" s="78"/>
      <c r="CH106" s="52"/>
      <c r="CI106" s="52"/>
      <c r="CJ106" s="37"/>
      <c r="CL106" s="77" t="str">
        <f>IF(CL97="","",IF(CL102="","通常実績",IF(CL102="　","通常実績",CL102)))</f>
        <v/>
      </c>
      <c r="CM106" s="77" t="str">
        <f t="shared" ref="CM106:CR106" si="357">IF(CM97="","",IF(CM102="","通常実績",IF(CM102="　","通常実績",CM102)))</f>
        <v/>
      </c>
      <c r="CN106" s="77" t="str">
        <f t="shared" si="357"/>
        <v/>
      </c>
      <c r="CO106" s="77" t="str">
        <f t="shared" si="357"/>
        <v/>
      </c>
      <c r="CP106" s="77" t="str">
        <f t="shared" si="357"/>
        <v/>
      </c>
      <c r="CQ106" s="77" t="str">
        <f t="shared" si="357"/>
        <v/>
      </c>
      <c r="CR106" s="77" t="str">
        <f t="shared" si="357"/>
        <v/>
      </c>
      <c r="CS106" s="78"/>
      <c r="CT106" s="52"/>
      <c r="CU106" s="52"/>
    </row>
    <row r="107" spans="2:99" collapsed="1">
      <c r="C107" s="51"/>
      <c r="D107" s="51"/>
      <c r="E107" s="51"/>
      <c r="F107" s="51"/>
      <c r="G107" s="51"/>
      <c r="H107" s="51"/>
      <c r="I107" s="51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69" customFormat="1" ht="13.5" hidden="1" customHeight="1" outlineLevel="1">
      <c r="B108" s="68"/>
      <c r="C108" s="69">
        <f>YEAR(I95+1)</f>
        <v>2025</v>
      </c>
      <c r="D108" s="69">
        <f>MONTH(I95+1)</f>
        <v>8</v>
      </c>
      <c r="E108" s="71">
        <f>DAY(I97)+1</f>
        <v>25</v>
      </c>
      <c r="F108" s="70">
        <f>DATE(C108,D108,E108)</f>
        <v>45894</v>
      </c>
      <c r="G108" s="68"/>
      <c r="H108" s="68"/>
      <c r="J108" s="68"/>
      <c r="K108" s="68"/>
      <c r="L108" s="68"/>
      <c r="M108" s="68"/>
      <c r="N108" s="68"/>
      <c r="O108" s="69">
        <f>YEAR(U95+1)</f>
        <v>2025</v>
      </c>
      <c r="P108" s="69">
        <f>MONTH(U95+1)</f>
        <v>10</v>
      </c>
      <c r="Q108" s="71">
        <f>DAY(U97)+1</f>
        <v>20</v>
      </c>
      <c r="R108" s="70">
        <f>DATE(O108,P108,Q108)</f>
        <v>45950</v>
      </c>
      <c r="S108" s="68"/>
      <c r="T108" s="68"/>
      <c r="V108" s="68"/>
      <c r="W108" s="68"/>
      <c r="X108" s="68"/>
      <c r="AA108" s="68"/>
      <c r="AB108" s="69">
        <f>YEAR(AH95+1)</f>
        <v>2025</v>
      </c>
      <c r="AC108" s="69">
        <f>MONTH(AH95+1)</f>
        <v>12</v>
      </c>
      <c r="AD108" s="71">
        <f>DAY(AH97)+1</f>
        <v>15</v>
      </c>
      <c r="AE108" s="70">
        <f>DATE(AB108,AC108,AD108)</f>
        <v>46006</v>
      </c>
      <c r="AF108" s="68"/>
      <c r="AG108" s="68"/>
      <c r="AI108" s="68"/>
      <c r="AJ108" s="68"/>
      <c r="AK108" s="68"/>
      <c r="AL108" s="68"/>
      <c r="AM108" s="68"/>
      <c r="AN108" s="69">
        <f>YEAR(AT95+1)</f>
        <v>2026</v>
      </c>
      <c r="AO108" s="69">
        <f>MONTH(AT95+1)</f>
        <v>2</v>
      </c>
      <c r="AP108" s="71">
        <f>DAY(AT97)+1</f>
        <v>9</v>
      </c>
      <c r="AQ108" s="70">
        <f>DATE(AN108,AO108,AP108)</f>
        <v>46062</v>
      </c>
      <c r="AR108" s="68"/>
      <c r="AS108" s="68"/>
      <c r="AU108" s="68"/>
      <c r="AV108" s="68"/>
      <c r="AW108" s="68"/>
      <c r="AZ108" s="68"/>
      <c r="BA108" s="69">
        <f>YEAR(BG95+1)</f>
        <v>2026</v>
      </c>
      <c r="BB108" s="69">
        <f>MONTH(BG95+1)</f>
        <v>4</v>
      </c>
      <c r="BC108" s="71">
        <f>DAY(BG97)+1</f>
        <v>6</v>
      </c>
      <c r="BD108" s="70">
        <f>DATE(BA108,BB108,BC108)</f>
        <v>46118</v>
      </c>
      <c r="BE108" s="68"/>
      <c r="BF108" s="68"/>
      <c r="BH108" s="68"/>
      <c r="BI108" s="68"/>
      <c r="BJ108" s="68"/>
      <c r="BK108" s="68"/>
      <c r="BL108" s="68"/>
      <c r="BM108" s="69">
        <f>YEAR(BS95+1)</f>
        <v>2026</v>
      </c>
      <c r="BN108" s="69">
        <f>MONTH(BS95+1)</f>
        <v>6</v>
      </c>
      <c r="BO108" s="71">
        <f>DAY(BS97)+1</f>
        <v>32</v>
      </c>
      <c r="BP108" s="70">
        <f>DATE(BM108,BN108,BO108)</f>
        <v>46205</v>
      </c>
      <c r="BQ108" s="68"/>
      <c r="BR108" s="68"/>
      <c r="BT108" s="68"/>
      <c r="BU108" s="68"/>
      <c r="BV108" s="68"/>
      <c r="BY108" s="68"/>
      <c r="BZ108" s="69">
        <f>YEAR(CF95+1)</f>
        <v>2026</v>
      </c>
      <c r="CA108" s="69">
        <f>MONTH(CF95+1)</f>
        <v>7</v>
      </c>
      <c r="CB108" s="71" t="e">
        <f>DAY(CF97)+1</f>
        <v>#VALUE!</v>
      </c>
      <c r="CC108" s="70" t="e">
        <f>DATE(BZ108,CA108,CB108)</f>
        <v>#VALUE!</v>
      </c>
      <c r="CD108" s="68"/>
      <c r="CE108" s="68"/>
      <c r="CG108" s="68"/>
      <c r="CH108" s="68"/>
      <c r="CI108" s="68"/>
      <c r="CJ108" s="68"/>
      <c r="CK108" s="68"/>
      <c r="CL108" s="69">
        <f>YEAR(CR95+1)</f>
        <v>2026</v>
      </c>
      <c r="CM108" s="69">
        <f>MONTH(CR95+1)</f>
        <v>9</v>
      </c>
      <c r="CN108" s="71" t="e">
        <f>DAY(CR97)+1</f>
        <v>#VALUE!</v>
      </c>
      <c r="CO108" s="70" t="e">
        <f>DATE(CL108,CM108,CN108)</f>
        <v>#VALUE!</v>
      </c>
      <c r="CP108" s="68"/>
      <c r="CQ108" s="68"/>
      <c r="CS108" s="68"/>
      <c r="CT108" s="68"/>
      <c r="CU108" s="68"/>
    </row>
    <row r="109" spans="2:99" s="73" customFormat="1" ht="13.5" hidden="1" customHeight="1" outlineLevel="1">
      <c r="B109" s="72"/>
      <c r="C109" s="73">
        <f>I95+1</f>
        <v>45894</v>
      </c>
      <c r="D109" s="73">
        <f t="shared" ref="D109:I109" si="358">C109+1</f>
        <v>45895</v>
      </c>
      <c r="E109" s="73">
        <f t="shared" si="358"/>
        <v>45896</v>
      </c>
      <c r="F109" s="73">
        <f t="shared" si="358"/>
        <v>45897</v>
      </c>
      <c r="G109" s="73">
        <f t="shared" si="358"/>
        <v>45898</v>
      </c>
      <c r="H109" s="73">
        <f t="shared" si="358"/>
        <v>45899</v>
      </c>
      <c r="I109" s="73">
        <f t="shared" si="358"/>
        <v>45900</v>
      </c>
      <c r="J109" s="72"/>
      <c r="K109" s="72"/>
      <c r="L109" s="72"/>
      <c r="M109" s="72"/>
      <c r="N109" s="72"/>
      <c r="O109" s="73">
        <f>U95+1</f>
        <v>45950</v>
      </c>
      <c r="P109" s="73">
        <f t="shared" ref="P109:U109" si="359">O109+1</f>
        <v>45951</v>
      </c>
      <c r="Q109" s="73">
        <f t="shared" si="359"/>
        <v>45952</v>
      </c>
      <c r="R109" s="73">
        <f t="shared" si="359"/>
        <v>45953</v>
      </c>
      <c r="S109" s="73">
        <f t="shared" si="359"/>
        <v>45954</v>
      </c>
      <c r="T109" s="73">
        <f t="shared" si="359"/>
        <v>45955</v>
      </c>
      <c r="U109" s="73">
        <f t="shared" si="359"/>
        <v>45956</v>
      </c>
      <c r="V109" s="72"/>
      <c r="W109" s="72"/>
      <c r="X109" s="72"/>
      <c r="AA109" s="72"/>
      <c r="AB109" s="73">
        <f>AH95+1</f>
        <v>46006</v>
      </c>
      <c r="AC109" s="73">
        <f t="shared" ref="AC109:AH109" si="360">AB109+1</f>
        <v>46007</v>
      </c>
      <c r="AD109" s="73">
        <f t="shared" si="360"/>
        <v>46008</v>
      </c>
      <c r="AE109" s="73">
        <f t="shared" si="360"/>
        <v>46009</v>
      </c>
      <c r="AF109" s="73">
        <f t="shared" si="360"/>
        <v>46010</v>
      </c>
      <c r="AG109" s="73">
        <f t="shared" si="360"/>
        <v>46011</v>
      </c>
      <c r="AH109" s="73">
        <f t="shared" si="360"/>
        <v>46012</v>
      </c>
      <c r="AI109" s="72"/>
      <c r="AJ109" s="72"/>
      <c r="AK109" s="72"/>
      <c r="AL109" s="72"/>
      <c r="AM109" s="72"/>
      <c r="AN109" s="73">
        <f>AT95+1</f>
        <v>46062</v>
      </c>
      <c r="AO109" s="73">
        <f t="shared" ref="AO109:AT109" si="361">AN109+1</f>
        <v>46063</v>
      </c>
      <c r="AP109" s="73">
        <f t="shared" si="361"/>
        <v>46064</v>
      </c>
      <c r="AQ109" s="73">
        <f t="shared" si="361"/>
        <v>46065</v>
      </c>
      <c r="AR109" s="73">
        <f t="shared" si="361"/>
        <v>46066</v>
      </c>
      <c r="AS109" s="73">
        <f t="shared" si="361"/>
        <v>46067</v>
      </c>
      <c r="AT109" s="73">
        <f t="shared" si="361"/>
        <v>46068</v>
      </c>
      <c r="AU109" s="72"/>
      <c r="AV109" s="72"/>
      <c r="AW109" s="72"/>
      <c r="AZ109" s="72"/>
      <c r="BA109" s="73">
        <f>BG95+1</f>
        <v>46118</v>
      </c>
      <c r="BB109" s="73">
        <f t="shared" ref="BB109:BG109" si="362">BA109+1</f>
        <v>46119</v>
      </c>
      <c r="BC109" s="73">
        <f t="shared" si="362"/>
        <v>46120</v>
      </c>
      <c r="BD109" s="73">
        <f t="shared" si="362"/>
        <v>46121</v>
      </c>
      <c r="BE109" s="73">
        <f t="shared" si="362"/>
        <v>46122</v>
      </c>
      <c r="BF109" s="73">
        <f t="shared" si="362"/>
        <v>46123</v>
      </c>
      <c r="BG109" s="73">
        <f t="shared" si="362"/>
        <v>46124</v>
      </c>
      <c r="BH109" s="72"/>
      <c r="BI109" s="72"/>
      <c r="BJ109" s="72"/>
      <c r="BK109" s="72"/>
      <c r="BL109" s="72"/>
      <c r="BM109" s="73">
        <f>BS95+1</f>
        <v>46174</v>
      </c>
      <c r="BN109" s="73">
        <f t="shared" ref="BN109:BS109" si="363">BM109+1</f>
        <v>46175</v>
      </c>
      <c r="BO109" s="73">
        <f t="shared" si="363"/>
        <v>46176</v>
      </c>
      <c r="BP109" s="73">
        <f t="shared" si="363"/>
        <v>46177</v>
      </c>
      <c r="BQ109" s="73">
        <f t="shared" si="363"/>
        <v>46178</v>
      </c>
      <c r="BR109" s="73">
        <f t="shared" si="363"/>
        <v>46179</v>
      </c>
      <c r="BS109" s="73">
        <f t="shared" si="363"/>
        <v>46180</v>
      </c>
      <c r="BT109" s="72"/>
      <c r="BU109" s="72"/>
      <c r="BV109" s="72"/>
      <c r="BY109" s="72"/>
      <c r="BZ109" s="73">
        <f>CF95+1</f>
        <v>46230</v>
      </c>
      <c r="CA109" s="73">
        <f t="shared" ref="CA109" si="364">BZ109+1</f>
        <v>46231</v>
      </c>
      <c r="CB109" s="73">
        <f t="shared" ref="CB109" si="365">CA109+1</f>
        <v>46232</v>
      </c>
      <c r="CC109" s="73">
        <f t="shared" ref="CC109" si="366">CB109+1</f>
        <v>46233</v>
      </c>
      <c r="CD109" s="73">
        <f t="shared" ref="CD109" si="367">CC109+1</f>
        <v>46234</v>
      </c>
      <c r="CE109" s="73">
        <f t="shared" ref="CE109" si="368">CD109+1</f>
        <v>46235</v>
      </c>
      <c r="CF109" s="73">
        <f t="shared" ref="CF109" si="369">CE109+1</f>
        <v>46236</v>
      </c>
      <c r="CG109" s="72"/>
      <c r="CH109" s="72"/>
      <c r="CI109" s="72"/>
      <c r="CJ109" s="72"/>
      <c r="CK109" s="72"/>
      <c r="CL109" s="73">
        <f>CR95+1</f>
        <v>46286</v>
      </c>
      <c r="CM109" s="73">
        <f t="shared" ref="CM109" si="370">CL109+1</f>
        <v>46287</v>
      </c>
      <c r="CN109" s="73">
        <f t="shared" ref="CN109" si="371">CM109+1</f>
        <v>46288</v>
      </c>
      <c r="CO109" s="73">
        <f t="shared" ref="CO109" si="372">CN109+1</f>
        <v>46289</v>
      </c>
      <c r="CP109" s="73">
        <f t="shared" ref="CP109" si="373">CO109+1</f>
        <v>46290</v>
      </c>
      <c r="CQ109" s="73">
        <f t="shared" ref="CQ109" si="374">CP109+1</f>
        <v>46291</v>
      </c>
      <c r="CR109" s="73">
        <f t="shared" ref="CR109" si="375">CQ109+1</f>
        <v>46292</v>
      </c>
      <c r="CS109" s="72"/>
      <c r="CT109" s="72"/>
      <c r="CU109" s="72"/>
    </row>
    <row r="110" spans="2:99" ht="13.5" customHeight="1" collapsed="1">
      <c r="B110" s="63" t="s">
        <v>8</v>
      </c>
      <c r="C110" s="96">
        <f>DATE($C108,$D108,1)</f>
        <v>45870</v>
      </c>
      <c r="D110" s="97"/>
      <c r="E110" s="97"/>
      <c r="F110" s="97"/>
      <c r="G110" s="97"/>
      <c r="H110" s="97"/>
      <c r="I110" s="97"/>
      <c r="J110" s="97"/>
      <c r="K110" s="98"/>
      <c r="L110" s="79"/>
      <c r="M110" s="9"/>
      <c r="N110" s="63" t="s">
        <v>8</v>
      </c>
      <c r="O110" s="96">
        <f>DATE($O108,$P108,1)</f>
        <v>45931</v>
      </c>
      <c r="P110" s="97"/>
      <c r="Q110" s="97"/>
      <c r="R110" s="97"/>
      <c r="S110" s="97"/>
      <c r="T110" s="97"/>
      <c r="U110" s="97"/>
      <c r="V110" s="97"/>
      <c r="W110" s="98"/>
      <c r="X110" s="79"/>
      <c r="AA110" s="63" t="s">
        <v>8</v>
      </c>
      <c r="AB110" s="96">
        <f>DATE($AB108,$AC108,1)</f>
        <v>45992</v>
      </c>
      <c r="AC110" s="97"/>
      <c r="AD110" s="97"/>
      <c r="AE110" s="97"/>
      <c r="AF110" s="97"/>
      <c r="AG110" s="97"/>
      <c r="AH110" s="97"/>
      <c r="AI110" s="97"/>
      <c r="AJ110" s="98"/>
      <c r="AK110" s="79"/>
      <c r="AL110" s="9"/>
      <c r="AM110" s="63" t="s">
        <v>8</v>
      </c>
      <c r="AN110" s="96">
        <f>DATE($AN108,$AO108,1)</f>
        <v>46054</v>
      </c>
      <c r="AO110" s="97"/>
      <c r="AP110" s="97"/>
      <c r="AQ110" s="97"/>
      <c r="AR110" s="97"/>
      <c r="AS110" s="97"/>
      <c r="AT110" s="97"/>
      <c r="AU110" s="97"/>
      <c r="AV110" s="98"/>
      <c r="AW110" s="79"/>
      <c r="AZ110" s="63" t="s">
        <v>8</v>
      </c>
      <c r="BA110" s="96">
        <f>DATE(BA108,BB108,1)</f>
        <v>46113</v>
      </c>
      <c r="BB110" s="97"/>
      <c r="BC110" s="97"/>
      <c r="BD110" s="97"/>
      <c r="BE110" s="97"/>
      <c r="BF110" s="97"/>
      <c r="BG110" s="97"/>
      <c r="BH110" s="97"/>
      <c r="BI110" s="98"/>
      <c r="BJ110" s="79"/>
      <c r="BK110" s="9"/>
      <c r="BL110" s="63" t="s">
        <v>8</v>
      </c>
      <c r="BM110" s="96">
        <f>DATE(BM108,BN108,1)</f>
        <v>46174</v>
      </c>
      <c r="BN110" s="97"/>
      <c r="BO110" s="97"/>
      <c r="BP110" s="97"/>
      <c r="BQ110" s="97"/>
      <c r="BR110" s="97"/>
      <c r="BS110" s="97"/>
      <c r="BT110" s="97"/>
      <c r="BU110" s="98"/>
      <c r="BV110" s="79"/>
      <c r="BY110" s="63" t="s">
        <v>8</v>
      </c>
      <c r="BZ110" s="96">
        <f>DATE(BZ108,CA108,1)</f>
        <v>46204</v>
      </c>
      <c r="CA110" s="97"/>
      <c r="CB110" s="97"/>
      <c r="CC110" s="97"/>
      <c r="CD110" s="97"/>
      <c r="CE110" s="97"/>
      <c r="CF110" s="97"/>
      <c r="CG110" s="97"/>
      <c r="CH110" s="98"/>
      <c r="CI110" s="79"/>
      <c r="CJ110" s="9"/>
      <c r="CK110" s="63" t="s">
        <v>8</v>
      </c>
      <c r="CL110" s="96">
        <f>DATE(CL108,CM108,1)</f>
        <v>46266</v>
      </c>
      <c r="CM110" s="97"/>
      <c r="CN110" s="97"/>
      <c r="CO110" s="97"/>
      <c r="CP110" s="97"/>
      <c r="CQ110" s="97"/>
      <c r="CR110" s="97"/>
      <c r="CS110" s="97"/>
      <c r="CT110" s="98"/>
      <c r="CU110" s="79"/>
    </row>
    <row r="111" spans="2:99">
      <c r="B111" s="32" t="s">
        <v>9</v>
      </c>
      <c r="C111" s="28">
        <f>IF(I95&lt;$G$8,I97+1,"")</f>
        <v>56</v>
      </c>
      <c r="D111" s="29">
        <f t="shared" ref="D111:I111" si="376">IF(C109&lt;$G$8,C111+1,"")</f>
        <v>57</v>
      </c>
      <c r="E111" s="29">
        <f t="shared" si="376"/>
        <v>58</v>
      </c>
      <c r="F111" s="29">
        <f t="shared" si="376"/>
        <v>59</v>
      </c>
      <c r="G111" s="29">
        <f t="shared" si="376"/>
        <v>60</v>
      </c>
      <c r="H111" s="29">
        <f t="shared" si="376"/>
        <v>61</v>
      </c>
      <c r="I111" s="29">
        <f t="shared" si="376"/>
        <v>62</v>
      </c>
      <c r="J111" s="30" t="s">
        <v>10</v>
      </c>
      <c r="K111" s="31">
        <f>+COUNTIFS(C112:I112,"土",C116:I116,"")+COUNTIFS(C112:I112,"日",C116:I116,"")+COUNTIFS(祝日,C109)+COUNTIFS(祝日,D109)+COUNTIFS(祝日,E109)+COUNTIFS(祝日,F109)+COUNTIFS(祝日,G109)</f>
        <v>2</v>
      </c>
      <c r="M111" s="9"/>
      <c r="N111" s="32" t="s">
        <v>9</v>
      </c>
      <c r="O111" s="28">
        <f>IF(U95&lt;$G$8,U97+1,"")</f>
        <v>45950</v>
      </c>
      <c r="P111" s="29">
        <f t="shared" ref="P111:U111" si="377">IF(O109&lt;$G$8,O111+1,"")</f>
        <v>45951</v>
      </c>
      <c r="Q111" s="29">
        <f t="shared" si="377"/>
        <v>45952</v>
      </c>
      <c r="R111" s="29">
        <f t="shared" si="377"/>
        <v>45953</v>
      </c>
      <c r="S111" s="29">
        <f t="shared" si="377"/>
        <v>45954</v>
      </c>
      <c r="T111" s="29">
        <f t="shared" si="377"/>
        <v>45955</v>
      </c>
      <c r="U111" s="29">
        <f t="shared" si="377"/>
        <v>45956</v>
      </c>
      <c r="V111" s="30" t="s">
        <v>10</v>
      </c>
      <c r="W111" s="31">
        <f>+COUNTIFS(O112:U112,"土",O116:U116,"")+COUNTIFS(O112:U112,"日",O116:U116,"")+COUNTIFS(祝日,O109)+COUNTIFS(祝日,P109)+COUNTIFS(祝日,Q109)+COUNTIFS(祝日,R109)+COUNTIFS(祝日,S109)</f>
        <v>2</v>
      </c>
      <c r="AA111" s="32" t="s">
        <v>9</v>
      </c>
      <c r="AB111" s="28">
        <f>IF(AH95&lt;$G$8,AH97+1,"")</f>
        <v>46006</v>
      </c>
      <c r="AC111" s="29">
        <f t="shared" ref="AC111:AH111" si="378">IF(AB109&lt;$G$8,AB111+1,"")</f>
        <v>46007</v>
      </c>
      <c r="AD111" s="29">
        <f t="shared" si="378"/>
        <v>46008</v>
      </c>
      <c r="AE111" s="29">
        <f t="shared" si="378"/>
        <v>46009</v>
      </c>
      <c r="AF111" s="29">
        <f t="shared" si="378"/>
        <v>46010</v>
      </c>
      <c r="AG111" s="29">
        <f t="shared" si="378"/>
        <v>46011</v>
      </c>
      <c r="AH111" s="29">
        <f t="shared" si="378"/>
        <v>46012</v>
      </c>
      <c r="AI111" s="30" t="s">
        <v>10</v>
      </c>
      <c r="AJ111" s="31">
        <f>+COUNTIFS(AB112:AH112,"土",AB116:AH116,"")+COUNTIFS(AB112:AH112,"日",AB116:AH116,"")+COUNTIFS(祝日,AB109)+COUNTIFS(祝日,AC109)+COUNTIFS(祝日,AD109)+COUNTIFS(祝日,AE109)+COUNTIFS(祝日,AF109)</f>
        <v>2</v>
      </c>
      <c r="AL111" s="9"/>
      <c r="AM111" s="32" t="s">
        <v>9</v>
      </c>
      <c r="AN111" s="28">
        <f>IF(AT95&lt;$G$8,AT97+1,"")</f>
        <v>46062</v>
      </c>
      <c r="AO111" s="29">
        <f t="shared" ref="AO111:AT111" si="379">IF(AN109&lt;$G$8,AN111+1,"")</f>
        <v>46063</v>
      </c>
      <c r="AP111" s="29">
        <f t="shared" si="379"/>
        <v>46064</v>
      </c>
      <c r="AQ111" s="29">
        <f t="shared" si="379"/>
        <v>46065</v>
      </c>
      <c r="AR111" s="29">
        <f t="shared" si="379"/>
        <v>46066</v>
      </c>
      <c r="AS111" s="29">
        <f t="shared" si="379"/>
        <v>46067</v>
      </c>
      <c r="AT111" s="29">
        <f t="shared" si="379"/>
        <v>46068</v>
      </c>
      <c r="AU111" s="30" t="s">
        <v>10</v>
      </c>
      <c r="AV111" s="31">
        <f>+COUNTIFS(AN112:AT112,"土",AN116:AT116,"")+COUNTIFS(AN112:AT112,"日",AN116:AT116,"")+COUNTIFS(祝日,AN109)+COUNTIFS(祝日,AO109)+COUNTIFS(祝日,AP109)+COUNTIFS(祝日,AQ109)+COUNTIFS(祝日,AR109)</f>
        <v>3</v>
      </c>
      <c r="AZ111" s="32" t="s">
        <v>9</v>
      </c>
      <c r="BA111" s="28">
        <f>IF(BG95&lt;$G$8,BG97+1,"")</f>
        <v>46118</v>
      </c>
      <c r="BB111" s="29">
        <f t="shared" ref="BB111:BG111" si="380">IF(BA109&lt;$G$8,BA111+1,"")</f>
        <v>46119</v>
      </c>
      <c r="BC111" s="29">
        <f t="shared" si="380"/>
        <v>46120</v>
      </c>
      <c r="BD111" s="29">
        <f t="shared" si="380"/>
        <v>46121</v>
      </c>
      <c r="BE111" s="29">
        <f t="shared" si="380"/>
        <v>46122</v>
      </c>
      <c r="BF111" s="29">
        <f t="shared" si="380"/>
        <v>46123</v>
      </c>
      <c r="BG111" s="29">
        <f t="shared" si="380"/>
        <v>46124</v>
      </c>
      <c r="BH111" s="30" t="s">
        <v>10</v>
      </c>
      <c r="BI111" s="31">
        <f>+COUNTIFS(BA112:BG112,"土",BA116:BG116,"")+COUNTIFS(BA112:BG112,"日",BA116:BG116,"")+COUNTIFS(祝日,BA109)+COUNTIFS(祝日,BB109)+COUNTIFS(祝日,BC109)+COUNTIFS(祝日,BD109)+COUNTIFS(祝日,BE109)</f>
        <v>2</v>
      </c>
      <c r="BK111" s="9"/>
      <c r="BL111" s="32" t="s">
        <v>9</v>
      </c>
      <c r="BM111" s="28">
        <f>IF(BS95&lt;$G$8,BS97+1,"")</f>
        <v>46174</v>
      </c>
      <c r="BN111" s="29">
        <f t="shared" ref="BN111:BS111" si="381">IF(BM109&lt;$G$8,BM111+1,"")</f>
        <v>46175</v>
      </c>
      <c r="BO111" s="29">
        <f t="shared" si="381"/>
        <v>46176</v>
      </c>
      <c r="BP111" s="29">
        <f t="shared" si="381"/>
        <v>46177</v>
      </c>
      <c r="BQ111" s="29">
        <f t="shared" si="381"/>
        <v>46178</v>
      </c>
      <c r="BR111" s="29">
        <f t="shared" si="381"/>
        <v>46179</v>
      </c>
      <c r="BS111" s="29">
        <f t="shared" si="381"/>
        <v>46180</v>
      </c>
      <c r="BT111" s="30" t="s">
        <v>10</v>
      </c>
      <c r="BU111" s="31">
        <f>+COUNTIFS(BM112:BS112,"土",BM116:BS116,"")+COUNTIFS(BM112:BS112,"日",BM116:BS116,"")+COUNTIFS(祝日,BM109)+COUNTIFS(祝日,BN109)+COUNTIFS(祝日,BO109)+COUNTIFS(祝日,BP109)+COUNTIFS(祝日,BQ109)</f>
        <v>2</v>
      </c>
      <c r="BY111" s="32" t="s">
        <v>9</v>
      </c>
      <c r="BZ111" s="28" t="str">
        <f>IF(CF95&lt;$G$8,CF97+1,"")</f>
        <v/>
      </c>
      <c r="CA111" s="29" t="str">
        <f t="shared" ref="CA111" si="382">IF(BZ109&lt;$G$8,BZ111+1,"")</f>
        <v/>
      </c>
      <c r="CB111" s="29" t="str">
        <f t="shared" ref="CB111" si="383">IF(CA109&lt;$G$8,CA111+1,"")</f>
        <v/>
      </c>
      <c r="CC111" s="29" t="str">
        <f t="shared" ref="CC111" si="384">IF(CB109&lt;$G$8,CB111+1,"")</f>
        <v/>
      </c>
      <c r="CD111" s="29" t="str">
        <f t="shared" ref="CD111" si="385">IF(CC109&lt;$G$8,CC111+1,"")</f>
        <v/>
      </c>
      <c r="CE111" s="29" t="str">
        <f t="shared" ref="CE111" si="386">IF(CD109&lt;$G$8,CD111+1,"")</f>
        <v/>
      </c>
      <c r="CF111" s="29" t="str">
        <f t="shared" ref="CF111" si="387">IF(CE109&lt;$G$8,CE111+1,"")</f>
        <v/>
      </c>
      <c r="CG111" s="30" t="s">
        <v>10</v>
      </c>
      <c r="CH111" s="31">
        <f>+COUNTIFS(BZ112:CF112,"土",BZ116:CF116,"")+COUNTIFS(BZ112:CF112,"日",BZ116:CF116,"")+COUNTIFS(祝日,BZ109)+COUNTIFS(祝日,CA109)+COUNTIFS(祝日,CB109)+COUNTIFS(祝日,CC109)+COUNTIFS(祝日,CD109)</f>
        <v>0</v>
      </c>
      <c r="CJ111" s="9"/>
      <c r="CK111" s="32" t="s">
        <v>9</v>
      </c>
      <c r="CL111" s="28" t="str">
        <f>IF(CR95&lt;$G$8,CR97+1,"")</f>
        <v/>
      </c>
      <c r="CM111" s="29" t="str">
        <f t="shared" ref="CM111" si="388">IF(CL109&lt;$G$8,CL111+1,"")</f>
        <v/>
      </c>
      <c r="CN111" s="29" t="str">
        <f t="shared" ref="CN111" si="389">IF(CM109&lt;$G$8,CM111+1,"")</f>
        <v/>
      </c>
      <c r="CO111" s="29" t="str">
        <f t="shared" ref="CO111" si="390">IF(CN109&lt;$G$8,CN111+1,"")</f>
        <v/>
      </c>
      <c r="CP111" s="29" t="str">
        <f t="shared" ref="CP111" si="391">IF(CO109&lt;$G$8,CO111+1,"")</f>
        <v/>
      </c>
      <c r="CQ111" s="29" t="str">
        <f t="shared" ref="CQ111" si="392">IF(CP109&lt;$G$8,CP111+1,"")</f>
        <v/>
      </c>
      <c r="CR111" s="29" t="str">
        <f t="shared" ref="CR111" si="393">IF(CQ109&lt;$G$8,CQ111+1,"")</f>
        <v/>
      </c>
      <c r="CS111" s="30" t="s">
        <v>10</v>
      </c>
      <c r="CT111" s="31">
        <f>+COUNTIFS(CL112:CR112,"土",CL116:CR116,"")+COUNTIFS(CL112:CR112,"日",CL116:CR116,"")+COUNTIFS(祝日,CL109)+COUNTIFS(祝日,CM109)+COUNTIFS(祝日,CN109)+COUNTIFS(祝日,CO109)+COUNTIFS(祝日,CP109)</f>
        <v>1</v>
      </c>
    </row>
    <row r="112" spans="2:99">
      <c r="B112" s="32" t="s">
        <v>11</v>
      </c>
      <c r="C112" s="33" t="str">
        <f>IF(C111="","","月")</f>
        <v>月</v>
      </c>
      <c r="D112" s="33" t="str">
        <f>IF(D111="","","火")</f>
        <v>火</v>
      </c>
      <c r="E112" s="33" t="str">
        <f>IF(E111="","","水")</f>
        <v>水</v>
      </c>
      <c r="F112" s="33" t="str">
        <f>IF(F111="","","木")</f>
        <v>木</v>
      </c>
      <c r="G112" s="33" t="str">
        <f>IF(G111="","","金")</f>
        <v>金</v>
      </c>
      <c r="H112" s="33" t="str">
        <f>IF(H111="","","土")</f>
        <v>土</v>
      </c>
      <c r="I112" s="33" t="str">
        <f>IF(I111="","","日")</f>
        <v>日</v>
      </c>
      <c r="J112" s="30" t="s">
        <v>12</v>
      </c>
      <c r="K112" s="31">
        <f>+COUNTIF(C116:I116,"夏休")+COUNTIF(C116:I116,"冬休")+COUNTIF(C116:I116,"中止")</f>
        <v>0</v>
      </c>
      <c r="L112" s="7">
        <f>+COUNTIF(H116:I116,"夏休")+COUNTIF(H116:I116,"冬休")+COUNTIF(H116:I116,"中止")</f>
        <v>0</v>
      </c>
      <c r="M112" s="9"/>
      <c r="N112" s="32" t="s">
        <v>11</v>
      </c>
      <c r="O112" s="33" t="str">
        <f>IF(O111="","","月")</f>
        <v>月</v>
      </c>
      <c r="P112" s="33" t="str">
        <f>IF(P111="","","火")</f>
        <v>火</v>
      </c>
      <c r="Q112" s="33" t="str">
        <f>IF(Q111="","","水")</f>
        <v>水</v>
      </c>
      <c r="R112" s="33" t="str">
        <f>IF(R111="","","木")</f>
        <v>木</v>
      </c>
      <c r="S112" s="33" t="str">
        <f>IF(S111="","","金")</f>
        <v>金</v>
      </c>
      <c r="T112" s="33" t="str">
        <f>IF(T111="","","土")</f>
        <v>土</v>
      </c>
      <c r="U112" s="33" t="str">
        <f>IF(U111="","","日")</f>
        <v>日</v>
      </c>
      <c r="V112" s="30" t="s">
        <v>12</v>
      </c>
      <c r="W112" s="31">
        <f>+COUNTIF(O116:U116,"夏休")+COUNTIF(O116:U116,"冬休")+COUNTIF(O116:U116,"中止")</f>
        <v>0</v>
      </c>
      <c r="X112" s="7">
        <f>+COUNTIF(T116:U116,"夏休")+COUNTIF(T116:U116,"冬休")+COUNTIF(T116:U116,"中止")</f>
        <v>0</v>
      </c>
      <c r="AA112" s="32" t="s">
        <v>11</v>
      </c>
      <c r="AB112" s="33" t="str">
        <f>IF(AB111="","","月")</f>
        <v>月</v>
      </c>
      <c r="AC112" s="33" t="str">
        <f>IF(AC111="","","火")</f>
        <v>火</v>
      </c>
      <c r="AD112" s="33" t="str">
        <f>IF(AD111="","","水")</f>
        <v>水</v>
      </c>
      <c r="AE112" s="33" t="str">
        <f>IF(AE111="","","木")</f>
        <v>木</v>
      </c>
      <c r="AF112" s="33" t="str">
        <f>IF(AF111="","","金")</f>
        <v>金</v>
      </c>
      <c r="AG112" s="33" t="str">
        <f>IF(AG111="","","土")</f>
        <v>土</v>
      </c>
      <c r="AH112" s="33" t="str">
        <f>IF(AH111="","","日")</f>
        <v>日</v>
      </c>
      <c r="AI112" s="30" t="s">
        <v>12</v>
      </c>
      <c r="AJ112" s="31">
        <f>+COUNTIF(AB116:AH116,"夏休")+COUNTIF(AB116:AH116,"冬休")+COUNTIF(AB116:AH116,"中止")</f>
        <v>0</v>
      </c>
      <c r="AK112" s="7">
        <f>+COUNTIF(AG116:AH116,"夏休")+COUNTIF(AG116:AH116,"冬休")+COUNTIF(AG116:AH116,"中止")</f>
        <v>0</v>
      </c>
      <c r="AL112" s="9"/>
      <c r="AM112" s="32" t="s">
        <v>11</v>
      </c>
      <c r="AN112" s="33" t="str">
        <f>IF(AN111="","","月")</f>
        <v>月</v>
      </c>
      <c r="AO112" s="33" t="str">
        <f>IF(AO111="","","火")</f>
        <v>火</v>
      </c>
      <c r="AP112" s="33" t="str">
        <f>IF(AP111="","","水")</f>
        <v>水</v>
      </c>
      <c r="AQ112" s="33" t="str">
        <f>IF(AQ111="","","木")</f>
        <v>木</v>
      </c>
      <c r="AR112" s="33" t="str">
        <f>IF(AR111="","","金")</f>
        <v>金</v>
      </c>
      <c r="AS112" s="33" t="str">
        <f>IF(AS111="","","土")</f>
        <v>土</v>
      </c>
      <c r="AT112" s="33" t="str">
        <f>IF(AT111="","","日")</f>
        <v>日</v>
      </c>
      <c r="AU112" s="30" t="s">
        <v>12</v>
      </c>
      <c r="AV112" s="31">
        <f>+COUNTIF(AN116:AT116,"夏休")+COUNTIF(AN116:AT116,"冬休")+COUNTIF(AN116:AT116,"中止")</f>
        <v>0</v>
      </c>
      <c r="AW112" s="7">
        <f>+COUNTIF(AS116:AT116,"夏休")+COUNTIF(AS116:AT116,"冬休")+COUNTIF(AS116:AT116,"中止")</f>
        <v>0</v>
      </c>
      <c r="AZ112" s="32" t="s">
        <v>11</v>
      </c>
      <c r="BA112" s="33" t="str">
        <f>IF(BA111="","","月")</f>
        <v>月</v>
      </c>
      <c r="BB112" s="33" t="str">
        <f>IF(BB111="","","火")</f>
        <v>火</v>
      </c>
      <c r="BC112" s="33" t="str">
        <f>IF(BC111="","","水")</f>
        <v>水</v>
      </c>
      <c r="BD112" s="33" t="str">
        <f>IF(BD111="","","木")</f>
        <v>木</v>
      </c>
      <c r="BE112" s="33" t="str">
        <f>IF(BE111="","","金")</f>
        <v>金</v>
      </c>
      <c r="BF112" s="33" t="str">
        <f>IF(BF111="","","土")</f>
        <v>土</v>
      </c>
      <c r="BG112" s="33" t="str">
        <f>IF(BG111="","","日")</f>
        <v>日</v>
      </c>
      <c r="BH112" s="30" t="s">
        <v>12</v>
      </c>
      <c r="BI112" s="31">
        <f>+COUNTIF(BA116:BG116,"夏休")+COUNTIF(BA116:BG116,"冬休")+COUNTIF(BA116:BG116,"中止")</f>
        <v>0</v>
      </c>
      <c r="BJ112" s="7">
        <f>+COUNTIF(BF116:BG116,"夏休")+COUNTIF(BF116:BG116,"冬休")+COUNTIF(BF116:BG116,"中止")</f>
        <v>0</v>
      </c>
      <c r="BK112" s="9"/>
      <c r="BL112" s="32" t="s">
        <v>11</v>
      </c>
      <c r="BM112" s="33" t="str">
        <f>IF(BM111="","","月")</f>
        <v>月</v>
      </c>
      <c r="BN112" s="33" t="str">
        <f>IF(BN111="","","火")</f>
        <v>火</v>
      </c>
      <c r="BO112" s="33" t="str">
        <f>IF(BO111="","","水")</f>
        <v>水</v>
      </c>
      <c r="BP112" s="33" t="str">
        <f>IF(BP111="","","木")</f>
        <v>木</v>
      </c>
      <c r="BQ112" s="33" t="str">
        <f>IF(BQ111="","","金")</f>
        <v>金</v>
      </c>
      <c r="BR112" s="33" t="str">
        <f>IF(BR111="","","土")</f>
        <v>土</v>
      </c>
      <c r="BS112" s="33" t="str">
        <f>IF(BS111="","","日")</f>
        <v>日</v>
      </c>
      <c r="BT112" s="30" t="s">
        <v>12</v>
      </c>
      <c r="BU112" s="31">
        <f>+COUNTIF(BM116:BS116,"夏休")+COUNTIF(BM116:BS116,"冬休")+COUNTIF(BM116:BS116,"中止")</f>
        <v>0</v>
      </c>
      <c r="BV112" s="7">
        <f>+COUNTIF(BR116:BS116,"夏休")+COUNTIF(BR116:BS116,"冬休")+COUNTIF(BR116:BS116,"中止")</f>
        <v>0</v>
      </c>
      <c r="BY112" s="32" t="s">
        <v>11</v>
      </c>
      <c r="BZ112" s="33" t="str">
        <f>IF(BZ111="","","月")</f>
        <v/>
      </c>
      <c r="CA112" s="33" t="str">
        <f>IF(CA111="","","火")</f>
        <v/>
      </c>
      <c r="CB112" s="33" t="str">
        <f>IF(CB111="","","水")</f>
        <v/>
      </c>
      <c r="CC112" s="33" t="str">
        <f>IF(CC111="","","木")</f>
        <v/>
      </c>
      <c r="CD112" s="33" t="str">
        <f>IF(CD111="","","金")</f>
        <v/>
      </c>
      <c r="CE112" s="33" t="str">
        <f>IF(CE111="","","土")</f>
        <v/>
      </c>
      <c r="CF112" s="33" t="str">
        <f>IF(CF111="","","日")</f>
        <v/>
      </c>
      <c r="CG112" s="30" t="s">
        <v>12</v>
      </c>
      <c r="CH112" s="31">
        <f>+COUNTIF(BZ116:CF116,"夏休")+COUNTIF(BZ116:CF116,"冬休")+COUNTIF(BZ116:CF116,"中止")</f>
        <v>0</v>
      </c>
      <c r="CI112" s="7">
        <f>+COUNTIF(CE116:CF116,"夏休")+COUNTIF(CE116:CF116,"冬休")+COUNTIF(CE116:CF116,"中止")</f>
        <v>0</v>
      </c>
      <c r="CJ112" s="9"/>
      <c r="CK112" s="32" t="s">
        <v>11</v>
      </c>
      <c r="CL112" s="33" t="str">
        <f>IF(CL111="","","月")</f>
        <v/>
      </c>
      <c r="CM112" s="33" t="str">
        <f>IF(CM111="","","火")</f>
        <v/>
      </c>
      <c r="CN112" s="33" t="str">
        <f>IF(CN111="","","水")</f>
        <v/>
      </c>
      <c r="CO112" s="33" t="str">
        <f>IF(CO111="","","木")</f>
        <v/>
      </c>
      <c r="CP112" s="33" t="str">
        <f>IF(CP111="","","金")</f>
        <v/>
      </c>
      <c r="CQ112" s="33" t="str">
        <f>IF(CQ111="","","土")</f>
        <v/>
      </c>
      <c r="CR112" s="33" t="str">
        <f>IF(CR111="","","日")</f>
        <v/>
      </c>
      <c r="CS112" s="30" t="s">
        <v>12</v>
      </c>
      <c r="CT112" s="31">
        <f>+COUNTIF(CL116:CR116,"夏休")+COUNTIF(CL116:CR116,"冬休")+COUNTIF(CL116:CR116,"中止")</f>
        <v>0</v>
      </c>
      <c r="CU112" s="7">
        <f>+COUNTIF(CQ116:CR116,"夏休")+COUNTIF(CQ116:CR116,"冬休")+COUNTIF(CQ116:CR116,"中止")</f>
        <v>0</v>
      </c>
    </row>
    <row r="113" spans="2:99" ht="13.5" customHeight="1">
      <c r="B113" s="102" t="s">
        <v>13</v>
      </c>
      <c r="C113" s="105"/>
      <c r="D113" s="99"/>
      <c r="E113" s="99"/>
      <c r="F113" s="99"/>
      <c r="G113" s="99"/>
      <c r="H113" s="99"/>
      <c r="I113" s="99"/>
      <c r="J113" s="34" t="s">
        <v>14</v>
      </c>
      <c r="K113" s="74">
        <f>COUNT(C111:I111)-K112</f>
        <v>7</v>
      </c>
      <c r="L113" s="80"/>
      <c r="M113" s="9"/>
      <c r="N113" s="102" t="s">
        <v>13</v>
      </c>
      <c r="O113" s="105"/>
      <c r="P113" s="99"/>
      <c r="Q113" s="99"/>
      <c r="R113" s="99"/>
      <c r="S113" s="99"/>
      <c r="T113" s="99"/>
      <c r="U113" s="99"/>
      <c r="V113" s="34" t="s">
        <v>14</v>
      </c>
      <c r="W113" s="74">
        <f>COUNT(O111:U111)-W112</f>
        <v>7</v>
      </c>
      <c r="X113" s="80"/>
      <c r="AA113" s="102" t="s">
        <v>13</v>
      </c>
      <c r="AB113" s="105"/>
      <c r="AC113" s="99"/>
      <c r="AD113" s="99"/>
      <c r="AE113" s="99"/>
      <c r="AF113" s="99"/>
      <c r="AG113" s="99"/>
      <c r="AH113" s="99"/>
      <c r="AI113" s="34" t="s">
        <v>14</v>
      </c>
      <c r="AJ113" s="74">
        <f>COUNT(AB111:AH111)-AJ112</f>
        <v>7</v>
      </c>
      <c r="AK113" s="80"/>
      <c r="AL113" s="9"/>
      <c r="AM113" s="102" t="s">
        <v>13</v>
      </c>
      <c r="AN113" s="105"/>
      <c r="AO113" s="99"/>
      <c r="AP113" s="99"/>
      <c r="AQ113" s="99"/>
      <c r="AR113" s="99"/>
      <c r="AS113" s="99"/>
      <c r="AT113" s="99"/>
      <c r="AU113" s="34" t="s">
        <v>14</v>
      </c>
      <c r="AV113" s="74">
        <f>COUNT(AN111:AT111)-AV112</f>
        <v>7</v>
      </c>
      <c r="AW113" s="80"/>
      <c r="AZ113" s="102" t="s">
        <v>13</v>
      </c>
      <c r="BA113" s="105"/>
      <c r="BB113" s="99"/>
      <c r="BC113" s="99"/>
      <c r="BD113" s="99"/>
      <c r="BE113" s="99"/>
      <c r="BF113" s="99"/>
      <c r="BG113" s="99"/>
      <c r="BH113" s="34" t="s">
        <v>14</v>
      </c>
      <c r="BI113" s="74">
        <f>COUNT(BA111:BG111)-BI112</f>
        <v>7</v>
      </c>
      <c r="BJ113" s="80"/>
      <c r="BK113" s="9"/>
      <c r="BL113" s="102" t="s">
        <v>13</v>
      </c>
      <c r="BM113" s="105"/>
      <c r="BN113" s="99"/>
      <c r="BO113" s="99"/>
      <c r="BP113" s="99"/>
      <c r="BQ113" s="99"/>
      <c r="BR113" s="99"/>
      <c r="BS113" s="99"/>
      <c r="BT113" s="34" t="s">
        <v>14</v>
      </c>
      <c r="BU113" s="74">
        <f>COUNT(BM111:BS111)-BU112</f>
        <v>7</v>
      </c>
      <c r="BV113" s="80"/>
      <c r="BY113" s="102" t="s">
        <v>13</v>
      </c>
      <c r="BZ113" s="105"/>
      <c r="CA113" s="99"/>
      <c r="CB113" s="99"/>
      <c r="CC113" s="99"/>
      <c r="CD113" s="99"/>
      <c r="CE113" s="99"/>
      <c r="CF113" s="99"/>
      <c r="CG113" s="34" t="s">
        <v>14</v>
      </c>
      <c r="CH113" s="74">
        <f>COUNT(BZ111:CF111)-CH112</f>
        <v>0</v>
      </c>
      <c r="CI113" s="80"/>
      <c r="CJ113" s="9"/>
      <c r="CK113" s="102" t="s">
        <v>13</v>
      </c>
      <c r="CL113" s="105"/>
      <c r="CM113" s="99"/>
      <c r="CN113" s="99"/>
      <c r="CO113" s="99"/>
      <c r="CP113" s="99"/>
      <c r="CQ113" s="99"/>
      <c r="CR113" s="99"/>
      <c r="CS113" s="34" t="s">
        <v>14</v>
      </c>
      <c r="CT113" s="74">
        <f>COUNT(CL111:CR111)-CT112</f>
        <v>0</v>
      </c>
      <c r="CU113" s="80"/>
    </row>
    <row r="114" spans="2:99" ht="13.5" customHeight="1">
      <c r="B114" s="103"/>
      <c r="C114" s="106"/>
      <c r="D114" s="100"/>
      <c r="E114" s="100"/>
      <c r="F114" s="100"/>
      <c r="G114" s="100"/>
      <c r="H114" s="100"/>
      <c r="I114" s="100"/>
      <c r="J114" s="34" t="s">
        <v>15</v>
      </c>
      <c r="K114" s="36">
        <f>+COUNTIF(C117:I117,"休")</f>
        <v>0</v>
      </c>
      <c r="M114" s="37"/>
      <c r="N114" s="103"/>
      <c r="O114" s="106"/>
      <c r="P114" s="100"/>
      <c r="Q114" s="100"/>
      <c r="R114" s="100"/>
      <c r="S114" s="100"/>
      <c r="T114" s="100"/>
      <c r="U114" s="100"/>
      <c r="V114" s="34" t="s">
        <v>15</v>
      </c>
      <c r="W114" s="36">
        <f>+COUNTIF(O117:U117,"休")</f>
        <v>0</v>
      </c>
      <c r="AA114" s="103"/>
      <c r="AB114" s="106"/>
      <c r="AC114" s="100"/>
      <c r="AD114" s="100"/>
      <c r="AE114" s="100"/>
      <c r="AF114" s="100"/>
      <c r="AG114" s="100"/>
      <c r="AH114" s="100"/>
      <c r="AI114" s="34" t="s">
        <v>15</v>
      </c>
      <c r="AJ114" s="36">
        <f>+COUNTIF(AB117:AH117,"休")</f>
        <v>0</v>
      </c>
      <c r="AL114" s="37"/>
      <c r="AM114" s="103"/>
      <c r="AN114" s="106"/>
      <c r="AO114" s="100"/>
      <c r="AP114" s="100"/>
      <c r="AQ114" s="100"/>
      <c r="AR114" s="100"/>
      <c r="AS114" s="100"/>
      <c r="AT114" s="100"/>
      <c r="AU114" s="34" t="s">
        <v>15</v>
      </c>
      <c r="AV114" s="36">
        <f>+COUNTIF(AN117:AT117,"休")</f>
        <v>0</v>
      </c>
      <c r="AZ114" s="103"/>
      <c r="BA114" s="106"/>
      <c r="BB114" s="100"/>
      <c r="BC114" s="100"/>
      <c r="BD114" s="100"/>
      <c r="BE114" s="100"/>
      <c r="BF114" s="100"/>
      <c r="BG114" s="100"/>
      <c r="BH114" s="34" t="s">
        <v>15</v>
      </c>
      <c r="BI114" s="36">
        <f>+COUNTIF(BA117:BG117,"休")</f>
        <v>0</v>
      </c>
      <c r="BK114" s="37"/>
      <c r="BL114" s="103"/>
      <c r="BM114" s="106"/>
      <c r="BN114" s="100"/>
      <c r="BO114" s="100"/>
      <c r="BP114" s="100"/>
      <c r="BQ114" s="100"/>
      <c r="BR114" s="100"/>
      <c r="BS114" s="100"/>
      <c r="BT114" s="34" t="s">
        <v>15</v>
      </c>
      <c r="BU114" s="36">
        <f>+COUNTIF(BM117:BS117,"休")</f>
        <v>0</v>
      </c>
      <c r="BY114" s="103"/>
      <c r="BZ114" s="106"/>
      <c r="CA114" s="100"/>
      <c r="CB114" s="100"/>
      <c r="CC114" s="100"/>
      <c r="CD114" s="100"/>
      <c r="CE114" s="100"/>
      <c r="CF114" s="100"/>
      <c r="CG114" s="34" t="s">
        <v>15</v>
      </c>
      <c r="CH114" s="36">
        <f>+COUNTIF(BZ117:CF117,"休")</f>
        <v>0</v>
      </c>
      <c r="CJ114" s="37"/>
      <c r="CK114" s="103"/>
      <c r="CL114" s="106"/>
      <c r="CM114" s="100"/>
      <c r="CN114" s="100"/>
      <c r="CO114" s="100"/>
      <c r="CP114" s="100"/>
      <c r="CQ114" s="100"/>
      <c r="CR114" s="100"/>
      <c r="CS114" s="34" t="s">
        <v>15</v>
      </c>
      <c r="CT114" s="36">
        <f>+COUNTIF(CL117:CR117,"休")</f>
        <v>0</v>
      </c>
    </row>
    <row r="115" spans="2:99" ht="13.5" customHeight="1">
      <c r="B115" s="104"/>
      <c r="C115" s="107"/>
      <c r="D115" s="101"/>
      <c r="E115" s="101"/>
      <c r="F115" s="101"/>
      <c r="G115" s="101"/>
      <c r="H115" s="101"/>
      <c r="I115" s="101"/>
      <c r="J115" s="34" t="s">
        <v>16</v>
      </c>
      <c r="K115" s="38">
        <f>+K114/K113</f>
        <v>0</v>
      </c>
      <c r="L115" s="52"/>
      <c r="M115" s="9"/>
      <c r="N115" s="104"/>
      <c r="O115" s="107"/>
      <c r="P115" s="101"/>
      <c r="Q115" s="101"/>
      <c r="R115" s="101"/>
      <c r="S115" s="101"/>
      <c r="T115" s="101"/>
      <c r="U115" s="101"/>
      <c r="V115" s="34" t="s">
        <v>16</v>
      </c>
      <c r="W115" s="38">
        <f>+W114/W113</f>
        <v>0</v>
      </c>
      <c r="X115" s="52"/>
      <c r="AA115" s="104"/>
      <c r="AB115" s="107"/>
      <c r="AC115" s="101"/>
      <c r="AD115" s="101"/>
      <c r="AE115" s="101"/>
      <c r="AF115" s="101"/>
      <c r="AG115" s="101"/>
      <c r="AH115" s="101"/>
      <c r="AI115" s="34" t="s">
        <v>16</v>
      </c>
      <c r="AJ115" s="38">
        <f>+AJ114/AJ113</f>
        <v>0</v>
      </c>
      <c r="AK115" s="52"/>
      <c r="AL115" s="9"/>
      <c r="AM115" s="104"/>
      <c r="AN115" s="107"/>
      <c r="AO115" s="101"/>
      <c r="AP115" s="101"/>
      <c r="AQ115" s="101"/>
      <c r="AR115" s="101"/>
      <c r="AS115" s="101"/>
      <c r="AT115" s="101"/>
      <c r="AU115" s="34" t="s">
        <v>16</v>
      </c>
      <c r="AV115" s="38">
        <f>+AV114/AV113</f>
        <v>0</v>
      </c>
      <c r="AW115" s="52"/>
      <c r="AZ115" s="104"/>
      <c r="BA115" s="107"/>
      <c r="BB115" s="101"/>
      <c r="BC115" s="101"/>
      <c r="BD115" s="101"/>
      <c r="BE115" s="101"/>
      <c r="BF115" s="101"/>
      <c r="BG115" s="101"/>
      <c r="BH115" s="34" t="s">
        <v>16</v>
      </c>
      <c r="BI115" s="38">
        <f>+BI114/BI113</f>
        <v>0</v>
      </c>
      <c r="BJ115" s="52"/>
      <c r="BK115" s="9"/>
      <c r="BL115" s="104"/>
      <c r="BM115" s="107"/>
      <c r="BN115" s="101"/>
      <c r="BO115" s="101"/>
      <c r="BP115" s="101"/>
      <c r="BQ115" s="101"/>
      <c r="BR115" s="101"/>
      <c r="BS115" s="101"/>
      <c r="BT115" s="34" t="s">
        <v>16</v>
      </c>
      <c r="BU115" s="38">
        <f>+BU114/BU113</f>
        <v>0</v>
      </c>
      <c r="BV115" s="52"/>
      <c r="BY115" s="104"/>
      <c r="BZ115" s="107"/>
      <c r="CA115" s="101"/>
      <c r="CB115" s="101"/>
      <c r="CC115" s="101"/>
      <c r="CD115" s="101"/>
      <c r="CE115" s="101"/>
      <c r="CF115" s="101"/>
      <c r="CG115" s="34" t="s">
        <v>16</v>
      </c>
      <c r="CH115" s="38" t="e">
        <f>+CH114/CH113</f>
        <v>#DIV/0!</v>
      </c>
      <c r="CI115" s="52"/>
      <c r="CJ115" s="9"/>
      <c r="CK115" s="104"/>
      <c r="CL115" s="107"/>
      <c r="CM115" s="101"/>
      <c r="CN115" s="101"/>
      <c r="CO115" s="101"/>
      <c r="CP115" s="101"/>
      <c r="CQ115" s="101"/>
      <c r="CR115" s="101"/>
      <c r="CS115" s="34" t="s">
        <v>16</v>
      </c>
      <c r="CT115" s="38" t="e">
        <f>+CT114/CT113</f>
        <v>#DIV/0!</v>
      </c>
      <c r="CU115" s="52"/>
    </row>
    <row r="116" spans="2:99">
      <c r="B116" s="39" t="s">
        <v>17</v>
      </c>
      <c r="C116" s="2"/>
      <c r="D116" s="2"/>
      <c r="E116" s="2"/>
      <c r="F116" s="2"/>
      <c r="G116" s="2"/>
      <c r="H116" s="2"/>
      <c r="I116" s="2"/>
      <c r="J116" s="34" t="s">
        <v>19</v>
      </c>
      <c r="K116" s="36">
        <f>+COUNTIF(C118:I118,"*休")</f>
        <v>0</v>
      </c>
      <c r="M116" s="9"/>
      <c r="N116" s="39" t="s">
        <v>17</v>
      </c>
      <c r="O116" s="5"/>
      <c r="P116" s="2"/>
      <c r="Q116" s="2"/>
      <c r="R116" s="2"/>
      <c r="S116" s="2"/>
      <c r="T116" s="2"/>
      <c r="U116" s="2"/>
      <c r="V116" s="34" t="s">
        <v>19</v>
      </c>
      <c r="W116" s="36">
        <f>+COUNTIF(O118:U118,"*休")</f>
        <v>0</v>
      </c>
      <c r="AA116" s="39" t="s">
        <v>17</v>
      </c>
      <c r="AB116" s="5"/>
      <c r="AC116" s="2"/>
      <c r="AD116" s="2"/>
      <c r="AE116" s="2"/>
      <c r="AF116" s="2"/>
      <c r="AG116" s="2"/>
      <c r="AH116" s="2"/>
      <c r="AI116" s="34" t="s">
        <v>19</v>
      </c>
      <c r="AJ116" s="36">
        <f>+COUNTIF(AB118:AH118,"*休")</f>
        <v>0</v>
      </c>
      <c r="AL116" s="9"/>
      <c r="AM116" s="39" t="s">
        <v>17</v>
      </c>
      <c r="AN116" s="5"/>
      <c r="AO116" s="2"/>
      <c r="AP116" s="2"/>
      <c r="AQ116" s="2"/>
      <c r="AR116" s="2"/>
      <c r="AS116" s="2"/>
      <c r="AT116" s="2"/>
      <c r="AU116" s="34" t="s">
        <v>19</v>
      </c>
      <c r="AV116" s="36">
        <f>+COUNTIF(AN118:AT118,"*休")</f>
        <v>0</v>
      </c>
      <c r="AZ116" s="39" t="s">
        <v>17</v>
      </c>
      <c r="BA116" s="5"/>
      <c r="BB116" s="2"/>
      <c r="BC116" s="2"/>
      <c r="BD116" s="2"/>
      <c r="BE116" s="2"/>
      <c r="BF116" s="2"/>
      <c r="BG116" s="2"/>
      <c r="BH116" s="34" t="s">
        <v>19</v>
      </c>
      <c r="BI116" s="36">
        <f>+COUNTIF(BA118:BG118,"*休")</f>
        <v>0</v>
      </c>
      <c r="BK116" s="9"/>
      <c r="BL116" s="39" t="s">
        <v>17</v>
      </c>
      <c r="BM116" s="5"/>
      <c r="BN116" s="2"/>
      <c r="BO116" s="2"/>
      <c r="BP116" s="2"/>
      <c r="BQ116" s="2"/>
      <c r="BR116" s="2"/>
      <c r="BS116" s="2"/>
      <c r="BT116" s="34" t="s">
        <v>19</v>
      </c>
      <c r="BU116" s="36">
        <f>+COUNTIF(BM118:BS118,"*休")</f>
        <v>0</v>
      </c>
      <c r="BY116" s="39" t="s">
        <v>17</v>
      </c>
      <c r="BZ116" s="5"/>
      <c r="CA116" s="2"/>
      <c r="CB116" s="2"/>
      <c r="CC116" s="2"/>
      <c r="CD116" s="2"/>
      <c r="CE116" s="2"/>
      <c r="CF116" s="2"/>
      <c r="CG116" s="34" t="s">
        <v>19</v>
      </c>
      <c r="CH116" s="36">
        <f>+COUNTIF(BZ118:CF118,"*休")</f>
        <v>0</v>
      </c>
      <c r="CJ116" s="9"/>
      <c r="CK116" s="39" t="s">
        <v>17</v>
      </c>
      <c r="CL116" s="5"/>
      <c r="CM116" s="2"/>
      <c r="CN116" s="2"/>
      <c r="CO116" s="2"/>
      <c r="CP116" s="2"/>
      <c r="CQ116" s="2"/>
      <c r="CR116" s="2"/>
      <c r="CS116" s="34" t="s">
        <v>19</v>
      </c>
      <c r="CT116" s="36">
        <f>+COUNTIF(CL118:CR118,"*休")</f>
        <v>0</v>
      </c>
    </row>
    <row r="117" spans="2:99">
      <c r="B117" s="32" t="s">
        <v>20</v>
      </c>
      <c r="C117" s="2"/>
      <c r="D117" s="2"/>
      <c r="E117" s="2"/>
      <c r="F117" s="2"/>
      <c r="G117" s="2"/>
      <c r="H117" s="2"/>
      <c r="I117" s="2"/>
      <c r="J117" s="40" t="s">
        <v>21</v>
      </c>
      <c r="K117" s="41">
        <f>+K116/K113</f>
        <v>0</v>
      </c>
      <c r="L117" s="52"/>
      <c r="M117" s="9"/>
      <c r="N117" s="32" t="s">
        <v>20</v>
      </c>
      <c r="O117" s="5"/>
      <c r="P117" s="2"/>
      <c r="Q117" s="2"/>
      <c r="R117" s="2"/>
      <c r="S117" s="2"/>
      <c r="T117" s="2"/>
      <c r="U117" s="2"/>
      <c r="V117" s="40" t="s">
        <v>21</v>
      </c>
      <c r="W117" s="41">
        <f>+W116/W113</f>
        <v>0</v>
      </c>
      <c r="X117" s="52"/>
      <c r="AA117" s="32" t="s">
        <v>20</v>
      </c>
      <c r="AB117" s="5"/>
      <c r="AC117" s="2"/>
      <c r="AD117" s="2"/>
      <c r="AE117" s="2"/>
      <c r="AF117" s="2"/>
      <c r="AG117" s="2"/>
      <c r="AH117" s="2"/>
      <c r="AI117" s="40" t="s">
        <v>21</v>
      </c>
      <c r="AJ117" s="41">
        <f>+AJ116/AJ113</f>
        <v>0</v>
      </c>
      <c r="AK117" s="52"/>
      <c r="AL117" s="9"/>
      <c r="AM117" s="32" t="s">
        <v>20</v>
      </c>
      <c r="AN117" s="5"/>
      <c r="AO117" s="2"/>
      <c r="AP117" s="2"/>
      <c r="AQ117" s="2"/>
      <c r="AR117" s="2"/>
      <c r="AS117" s="2"/>
      <c r="AT117" s="2"/>
      <c r="AU117" s="40" t="s">
        <v>21</v>
      </c>
      <c r="AV117" s="41">
        <f>+AV116/AV113</f>
        <v>0</v>
      </c>
      <c r="AW117" s="52"/>
      <c r="AZ117" s="32" t="s">
        <v>20</v>
      </c>
      <c r="BA117" s="5"/>
      <c r="BB117" s="2"/>
      <c r="BC117" s="2"/>
      <c r="BD117" s="2"/>
      <c r="BE117" s="2"/>
      <c r="BF117" s="2"/>
      <c r="BG117" s="2"/>
      <c r="BH117" s="40" t="s">
        <v>21</v>
      </c>
      <c r="BI117" s="41">
        <f>+BI116/BI113</f>
        <v>0</v>
      </c>
      <c r="BJ117" s="52"/>
      <c r="BK117" s="9"/>
      <c r="BL117" s="32" t="s">
        <v>20</v>
      </c>
      <c r="BM117" s="5"/>
      <c r="BN117" s="2"/>
      <c r="BO117" s="2"/>
      <c r="BP117" s="2"/>
      <c r="BQ117" s="2"/>
      <c r="BR117" s="2"/>
      <c r="BS117" s="2"/>
      <c r="BT117" s="40" t="s">
        <v>21</v>
      </c>
      <c r="BU117" s="41">
        <f>+BU116/BU113</f>
        <v>0</v>
      </c>
      <c r="BV117" s="52"/>
      <c r="BY117" s="32" t="s">
        <v>20</v>
      </c>
      <c r="BZ117" s="5"/>
      <c r="CA117" s="2"/>
      <c r="CB117" s="2"/>
      <c r="CC117" s="2"/>
      <c r="CD117" s="2"/>
      <c r="CE117" s="2"/>
      <c r="CF117" s="2"/>
      <c r="CG117" s="40" t="s">
        <v>21</v>
      </c>
      <c r="CH117" s="41" t="e">
        <f>+CH116/CH113</f>
        <v>#DIV/0!</v>
      </c>
      <c r="CI117" s="52"/>
      <c r="CJ117" s="9"/>
      <c r="CK117" s="32" t="s">
        <v>20</v>
      </c>
      <c r="CL117" s="5"/>
      <c r="CM117" s="2"/>
      <c r="CN117" s="2"/>
      <c r="CO117" s="2"/>
      <c r="CP117" s="2"/>
      <c r="CQ117" s="2"/>
      <c r="CR117" s="2"/>
      <c r="CS117" s="40" t="s">
        <v>21</v>
      </c>
      <c r="CT117" s="41" t="e">
        <f>+CT116/CT113</f>
        <v>#DIV/0!</v>
      </c>
      <c r="CU117" s="52"/>
    </row>
    <row r="118" spans="2:99">
      <c r="B118" s="42" t="s">
        <v>22</v>
      </c>
      <c r="C118" s="56"/>
      <c r="D118" s="56"/>
      <c r="E118" s="56"/>
      <c r="F118" s="56"/>
      <c r="G118" s="56"/>
      <c r="H118" s="56"/>
      <c r="I118" s="56"/>
      <c r="J118" s="76" t="s">
        <v>23</v>
      </c>
      <c r="K118" s="44" t="str">
        <f>IF(H119="","OK",_xlfn.IFS(H117=I117="休","OK",K116&gt;=2,"OK",K116&gt;=2-L112,"OK",K116&lt;2,"NG"))</f>
        <v>NG</v>
      </c>
      <c r="L118" s="52"/>
      <c r="M118" s="37"/>
      <c r="N118" s="42" t="s">
        <v>22</v>
      </c>
      <c r="O118" s="55"/>
      <c r="P118" s="56"/>
      <c r="Q118" s="56"/>
      <c r="R118" s="56"/>
      <c r="S118" s="56"/>
      <c r="T118" s="56" t="s">
        <v>18</v>
      </c>
      <c r="U118" s="56" t="s">
        <v>18</v>
      </c>
      <c r="V118" s="76" t="s">
        <v>23</v>
      </c>
      <c r="W118" s="44" t="str">
        <f>IF(T119="","OK",_xlfn.IFS(T117=U117="休","OK",W116&gt;=2,"OK",W116&gt;=2-X112,"OK",W116&lt;2,"NG"))</f>
        <v>NG</v>
      </c>
      <c r="X118" s="52"/>
      <c r="AA118" s="42" t="s">
        <v>22</v>
      </c>
      <c r="AB118" s="55"/>
      <c r="AC118" s="56"/>
      <c r="AD118" s="56"/>
      <c r="AE118" s="56"/>
      <c r="AF118" s="56"/>
      <c r="AG118" s="56"/>
      <c r="AH118" s="56"/>
      <c r="AI118" s="76" t="s">
        <v>23</v>
      </c>
      <c r="AJ118" s="44" t="str">
        <f>IF(AG119="","OK",_xlfn.IFS(AG117=AH117="休","OK",AJ116&gt;=2,"OK",AJ116&gt;=2-AK112,"OK",AJ116&lt;2,"NG"))</f>
        <v>NG</v>
      </c>
      <c r="AK118" s="52"/>
      <c r="AL118" s="37"/>
      <c r="AM118" s="42" t="s">
        <v>22</v>
      </c>
      <c r="AN118" s="55"/>
      <c r="AO118" s="56"/>
      <c r="AP118" s="56"/>
      <c r="AQ118" s="56"/>
      <c r="AR118" s="56"/>
      <c r="AS118" s="56"/>
      <c r="AT118" s="56"/>
      <c r="AU118" s="76" t="s">
        <v>23</v>
      </c>
      <c r="AV118" s="44" t="str">
        <f>IF(AS119="","OK",_xlfn.IFS(AS117=AT117="休","OK",AV116&gt;=2,"OK",AV116&gt;=2-AW112,"OK",AV116&lt;2,"NG"))</f>
        <v>NG</v>
      </c>
      <c r="AW118" s="52"/>
      <c r="AZ118" s="42" t="s">
        <v>22</v>
      </c>
      <c r="BA118" s="55"/>
      <c r="BB118" s="56"/>
      <c r="BC118" s="56"/>
      <c r="BD118" s="56"/>
      <c r="BE118" s="56"/>
      <c r="BF118" s="56"/>
      <c r="BG118" s="56"/>
      <c r="BH118" s="76" t="s">
        <v>23</v>
      </c>
      <c r="BI118" s="44" t="str">
        <f>IF(BF119="","OK",_xlfn.IFS(BF117=BG117="休","OK",BI116&gt;=2,"OK",BI116&gt;=2-BJ112,"OK",BI116&lt;2,"NG"))</f>
        <v>NG</v>
      </c>
      <c r="BJ118" s="52"/>
      <c r="BK118" s="37"/>
      <c r="BL118" s="42" t="s">
        <v>22</v>
      </c>
      <c r="BM118" s="55"/>
      <c r="BN118" s="56"/>
      <c r="BO118" s="56"/>
      <c r="BP118" s="56"/>
      <c r="BQ118" s="56"/>
      <c r="BR118" s="56"/>
      <c r="BS118" s="56"/>
      <c r="BT118" s="76" t="s">
        <v>23</v>
      </c>
      <c r="BU118" s="44" t="str">
        <f>IF(BR119="","OK",_xlfn.IFS(BR117=BS117="休","OK",BU116&gt;=2,"OK",BU116&gt;=2-BV112,"OK",BU116&lt;2,"NG"))</f>
        <v>NG</v>
      </c>
      <c r="BV118" s="52"/>
      <c r="BY118" s="42" t="s">
        <v>22</v>
      </c>
      <c r="BZ118" s="55"/>
      <c r="CA118" s="56"/>
      <c r="CB118" s="56"/>
      <c r="CC118" s="56"/>
      <c r="CD118" s="56"/>
      <c r="CE118" s="56"/>
      <c r="CF118" s="56"/>
      <c r="CG118" s="76" t="s">
        <v>23</v>
      </c>
      <c r="CH118" s="44" t="str">
        <f>IF(CE119="","OK",_xlfn.IFS(CE117=CF117="休","OK",CH116&gt;=2,"OK",CH116&gt;=2-CI112,"OK",CH116&lt;2,"NG"))</f>
        <v>OK</v>
      </c>
      <c r="CI118" s="52"/>
      <c r="CJ118" s="37"/>
      <c r="CK118" s="42" t="s">
        <v>22</v>
      </c>
      <c r="CL118" s="55"/>
      <c r="CM118" s="56"/>
      <c r="CN118" s="56"/>
      <c r="CO118" s="56"/>
      <c r="CP118" s="56"/>
      <c r="CQ118" s="56"/>
      <c r="CR118" s="56"/>
      <c r="CS118" s="76" t="s">
        <v>23</v>
      </c>
      <c r="CT118" s="44" t="str">
        <f>IF(CQ119="","OK",_xlfn.IFS(CQ117=CR117="休","OK",CT116&gt;=2,"OK",CT116&gt;=2-CU112,"OK",CT116&lt;2,"NG"))</f>
        <v>OK</v>
      </c>
      <c r="CU118" s="52"/>
    </row>
    <row r="119" spans="2:99" hidden="1" outlineLevel="1">
      <c r="C119" s="77" t="str">
        <f>IF(C111="","",IF(C116="","通常",IF(C116="　","通常",C116)))</f>
        <v>通常</v>
      </c>
      <c r="D119" s="77" t="str">
        <f t="shared" ref="D119:I119" si="394">IF(D111="","",IF(D116="","通常",IF(D116="　","通常",D116)))</f>
        <v>通常</v>
      </c>
      <c r="E119" s="77" t="str">
        <f t="shared" si="394"/>
        <v>通常</v>
      </c>
      <c r="F119" s="77" t="str">
        <f t="shared" si="394"/>
        <v>通常</v>
      </c>
      <c r="G119" s="77" t="str">
        <f t="shared" si="394"/>
        <v>通常</v>
      </c>
      <c r="H119" s="77" t="str">
        <f t="shared" si="394"/>
        <v>通常</v>
      </c>
      <c r="I119" s="77" t="str">
        <f t="shared" si="394"/>
        <v>通常</v>
      </c>
      <c r="J119" s="78"/>
      <c r="K119" s="52"/>
      <c r="L119" s="52"/>
      <c r="M119" s="37"/>
      <c r="O119" s="77" t="str">
        <f>IF(O111="","",IF(O116="","通常",IF(O116="　","通常",O116)))</f>
        <v>通常</v>
      </c>
      <c r="P119" s="77" t="str">
        <f t="shared" ref="P119:U119" si="395">IF(P111="","",IF(P116="","通常",IF(P116="　","通常",P116)))</f>
        <v>通常</v>
      </c>
      <c r="Q119" s="77" t="str">
        <f t="shared" si="395"/>
        <v>通常</v>
      </c>
      <c r="R119" s="77" t="str">
        <f t="shared" si="395"/>
        <v>通常</v>
      </c>
      <c r="S119" s="77" t="str">
        <f t="shared" si="395"/>
        <v>通常</v>
      </c>
      <c r="T119" s="77" t="str">
        <f t="shared" si="395"/>
        <v>通常</v>
      </c>
      <c r="U119" s="77" t="str">
        <f t="shared" si="395"/>
        <v>通常</v>
      </c>
      <c r="V119" s="78"/>
      <c r="W119" s="52"/>
      <c r="X119" s="52"/>
      <c r="AB119" s="77" t="str">
        <f>IF(AB111="","",IF(AB116="","通常",IF(AB116="　","通常",AB116)))</f>
        <v>通常</v>
      </c>
      <c r="AC119" s="77" t="str">
        <f t="shared" ref="AC119:AH119" si="396">IF(AC111="","",IF(AC116="","通常",IF(AC116="　","通常",AC116)))</f>
        <v>通常</v>
      </c>
      <c r="AD119" s="77" t="str">
        <f t="shared" si="396"/>
        <v>通常</v>
      </c>
      <c r="AE119" s="77" t="str">
        <f t="shared" si="396"/>
        <v>通常</v>
      </c>
      <c r="AF119" s="77" t="str">
        <f t="shared" si="396"/>
        <v>通常</v>
      </c>
      <c r="AG119" s="77" t="str">
        <f t="shared" si="396"/>
        <v>通常</v>
      </c>
      <c r="AH119" s="77" t="str">
        <f t="shared" si="396"/>
        <v>通常</v>
      </c>
      <c r="AI119" s="78"/>
      <c r="AJ119" s="52"/>
      <c r="AK119" s="52"/>
      <c r="AL119" s="37"/>
      <c r="AN119" s="77" t="str">
        <f>IF(AN111="","",IF(AN116="","通常",IF(AN116="　","通常",AN116)))</f>
        <v>通常</v>
      </c>
      <c r="AO119" s="77" t="str">
        <f t="shared" ref="AO119:AT119" si="397">IF(AO111="","",IF(AO116="","通常",IF(AO116="　","通常",AO116)))</f>
        <v>通常</v>
      </c>
      <c r="AP119" s="77" t="str">
        <f t="shared" si="397"/>
        <v>通常</v>
      </c>
      <c r="AQ119" s="77" t="str">
        <f t="shared" si="397"/>
        <v>通常</v>
      </c>
      <c r="AR119" s="77" t="str">
        <f t="shared" si="397"/>
        <v>通常</v>
      </c>
      <c r="AS119" s="77" t="str">
        <f t="shared" si="397"/>
        <v>通常</v>
      </c>
      <c r="AT119" s="77" t="str">
        <f t="shared" si="397"/>
        <v>通常</v>
      </c>
      <c r="AU119" s="78"/>
      <c r="AV119" s="52"/>
      <c r="AW119" s="52"/>
      <c r="BA119" s="77" t="str">
        <f>IF(BA111="","",IF(BA116="","通常",IF(BA116="　","通常",BA116)))</f>
        <v>通常</v>
      </c>
      <c r="BB119" s="77" t="str">
        <f t="shared" ref="BB119:BG119" si="398">IF(BB111="","",IF(BB116="","通常",IF(BB116="　","通常",BB116)))</f>
        <v>通常</v>
      </c>
      <c r="BC119" s="77" t="str">
        <f t="shared" si="398"/>
        <v>通常</v>
      </c>
      <c r="BD119" s="77" t="str">
        <f t="shared" si="398"/>
        <v>通常</v>
      </c>
      <c r="BE119" s="77" t="str">
        <f t="shared" si="398"/>
        <v>通常</v>
      </c>
      <c r="BF119" s="77" t="str">
        <f t="shared" si="398"/>
        <v>通常</v>
      </c>
      <c r="BG119" s="77" t="str">
        <f t="shared" si="398"/>
        <v>通常</v>
      </c>
      <c r="BH119" s="78"/>
      <c r="BI119" s="52"/>
      <c r="BJ119" s="52"/>
      <c r="BK119" s="37"/>
      <c r="BM119" s="77" t="str">
        <f>IF(BM111="","",IF(BM116="","通常",IF(BM116="　","通常",BM116)))</f>
        <v>通常</v>
      </c>
      <c r="BN119" s="77" t="str">
        <f t="shared" ref="BN119:BS119" si="399">IF(BN111="","",IF(BN116="","通常",IF(BN116="　","通常",BN116)))</f>
        <v>通常</v>
      </c>
      <c r="BO119" s="77" t="str">
        <f t="shared" si="399"/>
        <v>通常</v>
      </c>
      <c r="BP119" s="77" t="str">
        <f t="shared" si="399"/>
        <v>通常</v>
      </c>
      <c r="BQ119" s="77" t="str">
        <f t="shared" si="399"/>
        <v>通常</v>
      </c>
      <c r="BR119" s="77" t="str">
        <f t="shared" si="399"/>
        <v>通常</v>
      </c>
      <c r="BS119" s="77" t="str">
        <f t="shared" si="399"/>
        <v>通常</v>
      </c>
      <c r="BT119" s="78"/>
      <c r="BU119" s="52"/>
      <c r="BV119" s="52"/>
      <c r="BZ119" s="77" t="str">
        <f>IF(BZ111="","",IF(BZ116="","通常",IF(BZ116="　","通常",BZ116)))</f>
        <v/>
      </c>
      <c r="CA119" s="77" t="str">
        <f t="shared" ref="CA119:CF119" si="400">IF(CA111="","",IF(CA116="","通常",IF(CA116="　","通常",CA116)))</f>
        <v/>
      </c>
      <c r="CB119" s="77" t="str">
        <f t="shared" si="400"/>
        <v/>
      </c>
      <c r="CC119" s="77" t="str">
        <f t="shared" si="400"/>
        <v/>
      </c>
      <c r="CD119" s="77" t="str">
        <f t="shared" si="400"/>
        <v/>
      </c>
      <c r="CE119" s="77" t="str">
        <f t="shared" si="400"/>
        <v/>
      </c>
      <c r="CF119" s="77" t="str">
        <f t="shared" si="400"/>
        <v/>
      </c>
      <c r="CG119" s="78"/>
      <c r="CH119" s="52"/>
      <c r="CI119" s="52"/>
      <c r="CJ119" s="37"/>
      <c r="CL119" s="77" t="str">
        <f>IF(CL111="","",IF(CL116="","通常",IF(CL116="　","通常",CL116)))</f>
        <v/>
      </c>
      <c r="CM119" s="77" t="str">
        <f t="shared" ref="CM119:CR119" si="401">IF(CM111="","",IF(CM116="","通常",IF(CM116="　","通常",CM116)))</f>
        <v/>
      </c>
      <c r="CN119" s="77" t="str">
        <f t="shared" si="401"/>
        <v/>
      </c>
      <c r="CO119" s="77" t="str">
        <f t="shared" si="401"/>
        <v/>
      </c>
      <c r="CP119" s="77" t="str">
        <f t="shared" si="401"/>
        <v/>
      </c>
      <c r="CQ119" s="77" t="str">
        <f t="shared" si="401"/>
        <v/>
      </c>
      <c r="CR119" s="77" t="str">
        <f t="shared" si="401"/>
        <v/>
      </c>
      <c r="CS119" s="78"/>
      <c r="CT119" s="52"/>
      <c r="CU119" s="52"/>
    </row>
    <row r="120" spans="2:99" hidden="1" outlineLevel="1">
      <c r="C120" s="77" t="str">
        <f>IF(C111="","",IF(C116="","通常実績",IF(C116="　","通常実績",C116)))</f>
        <v>通常実績</v>
      </c>
      <c r="D120" s="77" t="str">
        <f t="shared" ref="D120:I120" si="402">IF(D111="","",IF(D116="","通常実績",IF(D116="　","通常実績",D116)))</f>
        <v>通常実績</v>
      </c>
      <c r="E120" s="77" t="str">
        <f t="shared" si="402"/>
        <v>通常実績</v>
      </c>
      <c r="F120" s="77" t="str">
        <f t="shared" si="402"/>
        <v>通常実績</v>
      </c>
      <c r="G120" s="77" t="str">
        <f t="shared" si="402"/>
        <v>通常実績</v>
      </c>
      <c r="H120" s="77" t="str">
        <f t="shared" si="402"/>
        <v>通常実績</v>
      </c>
      <c r="I120" s="77" t="str">
        <f t="shared" si="402"/>
        <v>通常実績</v>
      </c>
      <c r="J120" s="78"/>
      <c r="K120" s="52"/>
      <c r="L120" s="52"/>
      <c r="M120" s="37"/>
      <c r="O120" s="77" t="str">
        <f>IF(O111="","",IF(O116="","通常実績",IF(O116="　","通常実績",O116)))</f>
        <v>通常実績</v>
      </c>
      <c r="P120" s="77" t="str">
        <f t="shared" ref="P120:U120" si="403">IF(P111="","",IF(P116="","通常実績",IF(P116="　","通常実績",P116)))</f>
        <v>通常実績</v>
      </c>
      <c r="Q120" s="77" t="str">
        <f t="shared" si="403"/>
        <v>通常実績</v>
      </c>
      <c r="R120" s="77" t="str">
        <f t="shared" si="403"/>
        <v>通常実績</v>
      </c>
      <c r="S120" s="77" t="str">
        <f t="shared" si="403"/>
        <v>通常実績</v>
      </c>
      <c r="T120" s="77" t="str">
        <f t="shared" si="403"/>
        <v>通常実績</v>
      </c>
      <c r="U120" s="77" t="str">
        <f t="shared" si="403"/>
        <v>通常実績</v>
      </c>
      <c r="V120" s="78"/>
      <c r="W120" s="52"/>
      <c r="X120" s="52"/>
      <c r="AB120" s="77" t="str">
        <f>IF(AB111="","",IF(AB116="","通常実績",IF(AB116="　","通常実績",AB116)))</f>
        <v>通常実績</v>
      </c>
      <c r="AC120" s="77" t="str">
        <f t="shared" ref="AC120:AH120" si="404">IF(AC111="","",IF(AC116="","通常実績",IF(AC116="　","通常実績",AC116)))</f>
        <v>通常実績</v>
      </c>
      <c r="AD120" s="77" t="str">
        <f t="shared" si="404"/>
        <v>通常実績</v>
      </c>
      <c r="AE120" s="77" t="str">
        <f t="shared" si="404"/>
        <v>通常実績</v>
      </c>
      <c r="AF120" s="77" t="str">
        <f t="shared" si="404"/>
        <v>通常実績</v>
      </c>
      <c r="AG120" s="77" t="str">
        <f t="shared" si="404"/>
        <v>通常実績</v>
      </c>
      <c r="AH120" s="77" t="str">
        <f t="shared" si="404"/>
        <v>通常実績</v>
      </c>
      <c r="AI120" s="78"/>
      <c r="AJ120" s="52"/>
      <c r="AK120" s="52"/>
      <c r="AL120" s="37"/>
      <c r="AN120" s="77" t="str">
        <f>IF(AN111="","",IF(AN116="","通常実績",IF(AN116="　","通常実績",AN116)))</f>
        <v>通常実績</v>
      </c>
      <c r="AO120" s="77" t="str">
        <f t="shared" ref="AO120:AT120" si="405">IF(AO111="","",IF(AO116="","通常実績",IF(AO116="　","通常実績",AO116)))</f>
        <v>通常実績</v>
      </c>
      <c r="AP120" s="77" t="str">
        <f t="shared" si="405"/>
        <v>通常実績</v>
      </c>
      <c r="AQ120" s="77" t="str">
        <f t="shared" si="405"/>
        <v>通常実績</v>
      </c>
      <c r="AR120" s="77" t="str">
        <f t="shared" si="405"/>
        <v>通常実績</v>
      </c>
      <c r="AS120" s="77" t="str">
        <f t="shared" si="405"/>
        <v>通常実績</v>
      </c>
      <c r="AT120" s="77" t="str">
        <f t="shared" si="405"/>
        <v>通常実績</v>
      </c>
      <c r="AU120" s="78"/>
      <c r="AV120" s="52"/>
      <c r="AW120" s="52"/>
      <c r="BA120" s="77" t="str">
        <f>IF(BA111="","",IF(BA116="","通常実績",IF(BA116="　","通常実績",BA116)))</f>
        <v>通常実績</v>
      </c>
      <c r="BB120" s="77" t="str">
        <f t="shared" ref="BB120:BG120" si="406">IF(BB111="","",IF(BB116="","通常実績",IF(BB116="　","通常実績",BB116)))</f>
        <v>通常実績</v>
      </c>
      <c r="BC120" s="77" t="str">
        <f t="shared" si="406"/>
        <v>通常実績</v>
      </c>
      <c r="BD120" s="77" t="str">
        <f t="shared" si="406"/>
        <v>通常実績</v>
      </c>
      <c r="BE120" s="77" t="str">
        <f t="shared" si="406"/>
        <v>通常実績</v>
      </c>
      <c r="BF120" s="77" t="str">
        <f t="shared" si="406"/>
        <v>通常実績</v>
      </c>
      <c r="BG120" s="77" t="str">
        <f t="shared" si="406"/>
        <v>通常実績</v>
      </c>
      <c r="BH120" s="78"/>
      <c r="BI120" s="52"/>
      <c r="BJ120" s="52"/>
      <c r="BK120" s="37"/>
      <c r="BM120" s="77" t="str">
        <f>IF(BM111="","",IF(BM116="","通常実績",IF(BM116="　","通常実績",BM116)))</f>
        <v>通常実績</v>
      </c>
      <c r="BN120" s="77" t="str">
        <f t="shared" ref="BN120:BS120" si="407">IF(BN111="","",IF(BN116="","通常実績",IF(BN116="　","通常実績",BN116)))</f>
        <v>通常実績</v>
      </c>
      <c r="BO120" s="77" t="str">
        <f t="shared" si="407"/>
        <v>通常実績</v>
      </c>
      <c r="BP120" s="77" t="str">
        <f t="shared" si="407"/>
        <v>通常実績</v>
      </c>
      <c r="BQ120" s="77" t="str">
        <f t="shared" si="407"/>
        <v>通常実績</v>
      </c>
      <c r="BR120" s="77" t="str">
        <f t="shared" si="407"/>
        <v>通常実績</v>
      </c>
      <c r="BS120" s="77" t="str">
        <f t="shared" si="407"/>
        <v>通常実績</v>
      </c>
      <c r="BT120" s="78"/>
      <c r="BU120" s="52"/>
      <c r="BV120" s="52"/>
      <c r="BZ120" s="77" t="str">
        <f>IF(BZ111="","",IF(BZ116="","通常実績",IF(BZ116="　","通常実績",BZ116)))</f>
        <v/>
      </c>
      <c r="CA120" s="77" t="str">
        <f t="shared" ref="CA120:CF120" si="408">IF(CA111="","",IF(CA116="","通常実績",IF(CA116="　","通常実績",CA116)))</f>
        <v/>
      </c>
      <c r="CB120" s="77" t="str">
        <f t="shared" si="408"/>
        <v/>
      </c>
      <c r="CC120" s="77" t="str">
        <f t="shared" si="408"/>
        <v/>
      </c>
      <c r="CD120" s="77" t="str">
        <f t="shared" si="408"/>
        <v/>
      </c>
      <c r="CE120" s="77" t="str">
        <f t="shared" si="408"/>
        <v/>
      </c>
      <c r="CF120" s="77" t="str">
        <f t="shared" si="408"/>
        <v/>
      </c>
      <c r="CG120" s="78"/>
      <c r="CH120" s="52"/>
      <c r="CI120" s="52"/>
      <c r="CJ120" s="37"/>
      <c r="CL120" s="77" t="str">
        <f>IF(CL111="","",IF(CL116="","通常実績",IF(CL116="　","通常実績",CL116)))</f>
        <v/>
      </c>
      <c r="CM120" s="77" t="str">
        <f t="shared" ref="CM120:CR120" si="409">IF(CM111="","",IF(CM116="","通常実績",IF(CM116="　","通常実績",CM116)))</f>
        <v/>
      </c>
      <c r="CN120" s="77" t="str">
        <f t="shared" si="409"/>
        <v/>
      </c>
      <c r="CO120" s="77" t="str">
        <f t="shared" si="409"/>
        <v/>
      </c>
      <c r="CP120" s="77" t="str">
        <f t="shared" si="409"/>
        <v/>
      </c>
      <c r="CQ120" s="77" t="str">
        <f t="shared" si="409"/>
        <v/>
      </c>
      <c r="CR120" s="77" t="str">
        <f t="shared" si="409"/>
        <v/>
      </c>
      <c r="CS120" s="78"/>
      <c r="CT120" s="52"/>
      <c r="CU120" s="52"/>
    </row>
    <row r="121" spans="2:99" collapsed="1">
      <c r="C121" s="51"/>
      <c r="D121" s="51"/>
      <c r="E121" s="51"/>
      <c r="F121" s="51"/>
      <c r="G121" s="51"/>
      <c r="H121" s="51"/>
      <c r="I121" s="51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51"/>
      <c r="AC121" s="51"/>
      <c r="AD121" s="51"/>
      <c r="AE121" s="51"/>
      <c r="AF121" s="51"/>
      <c r="AG121" s="51"/>
      <c r="AH121" s="51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51"/>
      <c r="BB121" s="51"/>
      <c r="BC121" s="51"/>
      <c r="BD121" s="51"/>
      <c r="BE121" s="51"/>
      <c r="BF121" s="51"/>
      <c r="BG121" s="51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51"/>
      <c r="CA121" s="51"/>
      <c r="CB121" s="51"/>
      <c r="CC121" s="51"/>
      <c r="CD121" s="51"/>
      <c r="CE121" s="51"/>
      <c r="CF121" s="51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</mergeCells>
  <phoneticPr fontId="2"/>
  <conditionalFormatting sqref="K19:L19">
    <cfRule type="cellIs" dxfId="1967" priority="2992" operator="lessThan">
      <formula>0.285</formula>
    </cfRule>
  </conditionalFormatting>
  <conditionalFormatting sqref="C13:I17 E18:I18">
    <cfRule type="expression" dxfId="1966" priority="2990">
      <formula>COUNTIFS(祝日,C$11)=1</formula>
    </cfRule>
    <cfRule type="expression" dxfId="1965" priority="2993">
      <formula>WEEKDAY(C$11)=1</formula>
    </cfRule>
    <cfRule type="expression" dxfId="1964" priority="2994">
      <formula>WEEKDAY(C$11)=7</formula>
    </cfRule>
  </conditionalFormatting>
  <conditionalFormatting sqref="K13:L13">
    <cfRule type="expression" dxfId="1963" priority="2989">
      <formula>$C$28=""</formula>
    </cfRule>
  </conditionalFormatting>
  <conditionalFormatting sqref="K33:L33">
    <cfRule type="cellIs" dxfId="1962" priority="2986" operator="lessThan">
      <formula>0.285</formula>
    </cfRule>
  </conditionalFormatting>
  <conditionalFormatting sqref="C27:I31 H32:I32">
    <cfRule type="expression" dxfId="1961" priority="2984">
      <formula>COUNTIFS(祝日,C$25)=1</formula>
    </cfRule>
    <cfRule type="expression" dxfId="1960" priority="2987">
      <formula>WEEKDAY(C$25)=1</formula>
    </cfRule>
    <cfRule type="expression" dxfId="1959" priority="2988">
      <formula>WEEKDAY(C$25)=7</formula>
    </cfRule>
  </conditionalFormatting>
  <conditionalFormatting sqref="K103:L103">
    <cfRule type="cellIs" dxfId="1958" priority="2961" operator="lessThan">
      <formula>0.285</formula>
    </cfRule>
  </conditionalFormatting>
  <conditionalFormatting sqref="C97:I102">
    <cfRule type="expression" dxfId="1957" priority="2959">
      <formula>COUNTIFS(祝日,C$95)=1</formula>
    </cfRule>
    <cfRule type="expression" dxfId="1956" priority="2962">
      <formula>WEEKDAY(C$95)=1</formula>
    </cfRule>
    <cfRule type="expression" dxfId="1955" priority="2963">
      <formula>WEEKDAY(C$95)=7</formula>
    </cfRule>
  </conditionalFormatting>
  <conditionalFormatting sqref="K47:L47">
    <cfRule type="cellIs" dxfId="1954" priority="2981" operator="lessThan">
      <formula>0.285</formula>
    </cfRule>
  </conditionalFormatting>
  <conditionalFormatting sqref="L48">
    <cfRule type="expression" dxfId="1953" priority="2980">
      <formula>L48="NG"</formula>
    </cfRule>
  </conditionalFormatting>
  <conditionalFormatting sqref="C41:I46">
    <cfRule type="expression" dxfId="1952" priority="2979">
      <formula>COUNTIFS(祝日,C$39)=1</formula>
    </cfRule>
    <cfRule type="expression" dxfId="1951" priority="2982">
      <formula>WEEKDAY(C$39)=1</formula>
    </cfRule>
    <cfRule type="expression" dxfId="1950" priority="2983">
      <formula>WEEKDAY(C$39)=7</formula>
    </cfRule>
  </conditionalFormatting>
  <conditionalFormatting sqref="K61:L61">
    <cfRule type="cellIs" dxfId="1949" priority="2976" operator="lessThan">
      <formula>0.285</formula>
    </cfRule>
  </conditionalFormatting>
  <conditionalFormatting sqref="C55:I60">
    <cfRule type="expression" dxfId="1948" priority="2974">
      <formula>COUNTIFS(祝日,C$53)=1</formula>
    </cfRule>
    <cfRule type="expression" dxfId="1947" priority="2977">
      <formula>WEEKDAY(C$53)=1</formula>
    </cfRule>
    <cfRule type="expression" dxfId="1946" priority="2978">
      <formula>WEEKDAY(C$53)=7</formula>
    </cfRule>
  </conditionalFormatting>
  <conditionalFormatting sqref="K75:L75">
    <cfRule type="cellIs" dxfId="1945" priority="2971" operator="lessThan">
      <formula>0.285</formula>
    </cfRule>
  </conditionalFormatting>
  <conditionalFormatting sqref="C69:I74">
    <cfRule type="expression" dxfId="1944" priority="2969">
      <formula>COUNTIFS(祝日,C$67)=1</formula>
    </cfRule>
    <cfRule type="expression" dxfId="1943" priority="2972">
      <formula>WEEKDAY(C$67)=1</formula>
    </cfRule>
    <cfRule type="expression" dxfId="1942" priority="2973">
      <formula>WEEKDAY(C$67)=7</formula>
    </cfRule>
  </conditionalFormatting>
  <conditionalFormatting sqref="K89:L89">
    <cfRule type="cellIs" dxfId="1941" priority="2966" operator="lessThan">
      <formula>0.285</formula>
    </cfRule>
  </conditionalFormatting>
  <conditionalFormatting sqref="C83:I88">
    <cfRule type="expression" dxfId="1940" priority="2964">
      <formula>COUNTIFS(祝日,C$81)=1</formula>
    </cfRule>
    <cfRule type="expression" dxfId="1939" priority="2967">
      <formula>WEEKDAY(C$81)=1</formula>
    </cfRule>
    <cfRule type="expression" dxfId="1938" priority="2968">
      <formula>WEEKDAY(C$81)=7</formula>
    </cfRule>
  </conditionalFormatting>
  <conditionalFormatting sqref="K117:L117">
    <cfRule type="cellIs" dxfId="1937" priority="2956" operator="lessThan">
      <formula>0.285</formula>
    </cfRule>
  </conditionalFormatting>
  <conditionalFormatting sqref="C111:I116">
    <cfRule type="expression" dxfId="1936" priority="2954">
      <formula>COUNTIFS(祝日,C$109)=1</formula>
    </cfRule>
    <cfRule type="expression" dxfId="1935" priority="2957">
      <formula>WEEKDAY(C$109)=1</formula>
    </cfRule>
    <cfRule type="expression" dxfId="1934" priority="2958">
      <formula>WEEKDAY(C$109)=7</formula>
    </cfRule>
  </conditionalFormatting>
  <conditionalFormatting sqref="W19">
    <cfRule type="cellIs" dxfId="1933" priority="2951" operator="lessThan">
      <formula>0.285</formula>
    </cfRule>
  </conditionalFormatting>
  <conditionalFormatting sqref="W21:W22">
    <cfRule type="expression" dxfId="1932" priority="2950">
      <formula>W21="NG"</formula>
    </cfRule>
  </conditionalFormatting>
  <conditionalFormatting sqref="O13:U14">
    <cfRule type="expression" dxfId="1931" priority="2949">
      <formula>COUNTIFS(祝日,O$11)=1</formula>
    </cfRule>
    <cfRule type="expression" dxfId="1930" priority="2952">
      <formula>WEEKDAY(O$11)=1</formula>
    </cfRule>
    <cfRule type="expression" dxfId="1929" priority="2953">
      <formula>WEEKDAY(O$11)=7</formula>
    </cfRule>
  </conditionalFormatting>
  <conditionalFormatting sqref="W33">
    <cfRule type="cellIs" dxfId="1928" priority="2946" operator="lessThan">
      <formula>0.285</formula>
    </cfRule>
  </conditionalFormatting>
  <conditionalFormatting sqref="O27:U28">
    <cfRule type="expression" dxfId="1927" priority="2944">
      <formula>COUNTIFS(祝日,O$25)=1</formula>
    </cfRule>
    <cfRule type="expression" dxfId="1926" priority="2947">
      <formula>WEEKDAY(O$25)=1</formula>
    </cfRule>
    <cfRule type="expression" dxfId="1925" priority="2948">
      <formula>WEEKDAY(O$25)=7</formula>
    </cfRule>
  </conditionalFormatting>
  <conditionalFormatting sqref="W47">
    <cfRule type="cellIs" dxfId="1924" priority="2941" operator="lessThan">
      <formula>0.285</formula>
    </cfRule>
  </conditionalFormatting>
  <conditionalFormatting sqref="O41:U46">
    <cfRule type="expression" dxfId="1923" priority="2939">
      <formula>COUNTIFS(祝日,O$39)=1</formula>
    </cfRule>
    <cfRule type="expression" dxfId="1922" priority="2942">
      <formula>WEEKDAY(O$39)=1</formula>
    </cfRule>
    <cfRule type="expression" dxfId="1921" priority="2943">
      <formula>WEEKDAY(O$39)=7</formula>
    </cfRule>
  </conditionalFormatting>
  <conditionalFormatting sqref="W61">
    <cfRule type="cellIs" dxfId="1920" priority="2936" operator="lessThan">
      <formula>0.285</formula>
    </cfRule>
  </conditionalFormatting>
  <conditionalFormatting sqref="O55:U59">
    <cfRule type="expression" dxfId="1919" priority="2934">
      <formula>COUNTIFS(祝日,O$53)=1</formula>
    </cfRule>
    <cfRule type="expression" dxfId="1918" priority="2937">
      <formula>WEEKDAY(O$53)=1</formula>
    </cfRule>
    <cfRule type="expression" dxfId="1917" priority="2938">
      <formula>WEEKDAY(O$53)=7</formula>
    </cfRule>
  </conditionalFormatting>
  <conditionalFormatting sqref="W75">
    <cfRule type="cellIs" dxfId="1916" priority="2931" operator="lessThan">
      <formula>0.285</formula>
    </cfRule>
  </conditionalFormatting>
  <conditionalFormatting sqref="O69:U73">
    <cfRule type="expression" dxfId="1915" priority="2929">
      <formula>COUNTIFS(祝日,O$67)=1</formula>
    </cfRule>
    <cfRule type="expression" dxfId="1914" priority="2932">
      <formula>WEEKDAY(O$67)=1</formula>
    </cfRule>
    <cfRule type="expression" dxfId="1913" priority="2933">
      <formula>WEEKDAY(O$67)=7</formula>
    </cfRule>
  </conditionalFormatting>
  <conditionalFormatting sqref="W89">
    <cfRule type="cellIs" dxfId="1912" priority="2926" operator="lessThan">
      <formula>0.285</formula>
    </cfRule>
  </conditionalFormatting>
  <conditionalFormatting sqref="O83:U88">
    <cfRule type="expression" dxfId="1911" priority="2924">
      <formula>COUNTIFS(祝日,O$81)=1</formula>
    </cfRule>
    <cfRule type="expression" dxfId="1910" priority="2927">
      <formula>WEEKDAY(O$81)=1</formula>
    </cfRule>
    <cfRule type="expression" dxfId="1909" priority="2928">
      <formula>WEEKDAY(O$81)=7</formula>
    </cfRule>
  </conditionalFormatting>
  <conditionalFormatting sqref="W103">
    <cfRule type="cellIs" dxfId="1908" priority="2921" operator="lessThan">
      <formula>0.285</formula>
    </cfRule>
  </conditionalFormatting>
  <conditionalFormatting sqref="O97:U102">
    <cfRule type="expression" dxfId="1907" priority="2919">
      <formula>COUNTIFS(祝日,O$95)=1</formula>
    </cfRule>
    <cfRule type="expression" dxfId="1906" priority="2922">
      <formula>WEEKDAY(O$95)=1</formula>
    </cfRule>
    <cfRule type="expression" dxfId="1905" priority="2923">
      <formula>WEEKDAY(O$95)=7</formula>
    </cfRule>
  </conditionalFormatting>
  <conditionalFormatting sqref="W117">
    <cfRule type="cellIs" dxfId="1904" priority="2916" operator="lessThan">
      <formula>0.285</formula>
    </cfRule>
  </conditionalFormatting>
  <conditionalFormatting sqref="BU77:BU78">
    <cfRule type="expression" dxfId="1903" priority="2091">
      <formula>BU77="NG"</formula>
    </cfRule>
  </conditionalFormatting>
  <conditionalFormatting sqref="O111:U116">
    <cfRule type="expression" dxfId="1902" priority="2914">
      <formula>COUNTIFS(祝日,O$109)=1</formula>
    </cfRule>
    <cfRule type="expression" dxfId="1901" priority="2917">
      <formula>WEEKDAY(O$109)=1</formula>
    </cfRule>
    <cfRule type="expression" dxfId="1900" priority="2918">
      <formula>WEEKDAY(O$109)=7</formula>
    </cfRule>
  </conditionalFormatting>
  <conditionalFormatting sqref="AV19">
    <cfRule type="cellIs" dxfId="1899" priority="2911" operator="lessThan">
      <formula>0.285</formula>
    </cfRule>
  </conditionalFormatting>
  <conditionalFormatting sqref="AV21:AV22">
    <cfRule type="expression" dxfId="1898" priority="2910">
      <formula>AV21="NG"</formula>
    </cfRule>
  </conditionalFormatting>
  <conditionalFormatting sqref="AN13:AT14">
    <cfRule type="expression" dxfId="1897" priority="2909">
      <formula>COUNTIFS(祝日,AN$11)=1</formula>
    </cfRule>
    <cfRule type="expression" dxfId="1896" priority="2912">
      <formula>WEEKDAY(AN$11)=1</formula>
    </cfRule>
    <cfRule type="expression" dxfId="1895" priority="2913">
      <formula>WEEKDAY(AN$11)=7</formula>
    </cfRule>
  </conditionalFormatting>
  <conditionalFormatting sqref="AV33">
    <cfRule type="cellIs" dxfId="1894" priority="2906" operator="lessThan">
      <formula>0.285</formula>
    </cfRule>
  </conditionalFormatting>
  <conditionalFormatting sqref="AN27:AT28">
    <cfRule type="expression" dxfId="1893" priority="2904">
      <formula>COUNTIFS(祝日,AN$25)=1</formula>
    </cfRule>
    <cfRule type="expression" dxfId="1892" priority="2907">
      <formula>WEEKDAY(AN$25)=1</formula>
    </cfRule>
    <cfRule type="expression" dxfId="1891" priority="2908">
      <formula>WEEKDAY(AN$25)=7</formula>
    </cfRule>
  </conditionalFormatting>
  <conditionalFormatting sqref="AV47">
    <cfRule type="cellIs" dxfId="1890" priority="2901" operator="lessThan">
      <formula>0.285</formula>
    </cfRule>
  </conditionalFormatting>
  <conditionalFormatting sqref="AN41:AT46">
    <cfRule type="expression" dxfId="1889" priority="2899">
      <formula>COUNTIFS(祝日,AN$39)=1</formula>
    </cfRule>
    <cfRule type="expression" dxfId="1888" priority="2902">
      <formula>WEEKDAY(AN$39)=1</formula>
    </cfRule>
    <cfRule type="expression" dxfId="1887" priority="2903">
      <formula>WEEKDAY(AN$39)=7</formula>
    </cfRule>
  </conditionalFormatting>
  <conditionalFormatting sqref="AV61">
    <cfRule type="cellIs" dxfId="1886" priority="2896" operator="lessThan">
      <formula>0.285</formula>
    </cfRule>
  </conditionalFormatting>
  <conditionalFormatting sqref="AN55:AT59">
    <cfRule type="expression" dxfId="1885" priority="2894">
      <formula>COUNTIFS(祝日,AN$53)=1</formula>
    </cfRule>
    <cfRule type="expression" dxfId="1884" priority="2897">
      <formula>WEEKDAY(AN$53)=1</formula>
    </cfRule>
    <cfRule type="expression" dxfId="1883" priority="2898">
      <formula>WEEKDAY(AN$53)=7</formula>
    </cfRule>
  </conditionalFormatting>
  <conditionalFormatting sqref="AV75">
    <cfRule type="cellIs" dxfId="1882" priority="2891" operator="lessThan">
      <formula>0.285</formula>
    </cfRule>
  </conditionalFormatting>
  <conditionalFormatting sqref="AN69:AT73">
    <cfRule type="expression" dxfId="1881" priority="2889">
      <formula>COUNTIFS(祝日,AN$67)=1</formula>
    </cfRule>
    <cfRule type="expression" dxfId="1880" priority="2892">
      <formula>WEEKDAY(AN$67)=1</formula>
    </cfRule>
    <cfRule type="expression" dxfId="1879" priority="2893">
      <formula>WEEKDAY(AN$67)=7</formula>
    </cfRule>
  </conditionalFormatting>
  <conditionalFormatting sqref="AV89">
    <cfRule type="cellIs" dxfId="1878" priority="2886" operator="lessThan">
      <formula>0.285</formula>
    </cfRule>
  </conditionalFormatting>
  <conditionalFormatting sqref="AN83:AT88">
    <cfRule type="expression" dxfId="1877" priority="2884">
      <formula>COUNTIFS(祝日,AN$81)=1</formula>
    </cfRule>
    <cfRule type="expression" dxfId="1876" priority="2887">
      <formula>WEEKDAY(AN$81)=1</formula>
    </cfRule>
    <cfRule type="expression" dxfId="1875" priority="2888">
      <formula>WEEKDAY(AN$81)=7</formula>
    </cfRule>
  </conditionalFormatting>
  <conditionalFormatting sqref="AV103">
    <cfRule type="cellIs" dxfId="1874" priority="2881" operator="lessThan">
      <formula>0.285</formula>
    </cfRule>
  </conditionalFormatting>
  <conditionalFormatting sqref="AN97:AT102">
    <cfRule type="expression" dxfId="1873" priority="2879">
      <formula>COUNTIFS(祝日,AN$95)=1</formula>
    </cfRule>
    <cfRule type="expression" dxfId="1872" priority="2882">
      <formula>WEEKDAY(AN$95)=1</formula>
    </cfRule>
    <cfRule type="expression" dxfId="1871" priority="2883">
      <formula>WEEKDAY(AN$95)=7</formula>
    </cfRule>
  </conditionalFormatting>
  <conditionalFormatting sqref="AV117">
    <cfRule type="cellIs" dxfId="1870" priority="2876" operator="lessThan">
      <formula>0.285</formula>
    </cfRule>
  </conditionalFormatting>
  <conditionalFormatting sqref="AN111:AT116">
    <cfRule type="expression" dxfId="1869" priority="2874">
      <formula>COUNTIFS(祝日,AN$109)=1</formula>
    </cfRule>
    <cfRule type="expression" dxfId="1868" priority="2877">
      <formula>WEEKDAY(AN$109)=1</formula>
    </cfRule>
    <cfRule type="expression" dxfId="1867" priority="2878">
      <formula>WEEKDAY(AN$109)=7</formula>
    </cfRule>
  </conditionalFormatting>
  <conditionalFormatting sqref="AJ19">
    <cfRule type="cellIs" dxfId="1866" priority="2871" operator="lessThan">
      <formula>0.285</formula>
    </cfRule>
  </conditionalFormatting>
  <conditionalFormatting sqref="AJ21:AJ22">
    <cfRule type="expression" dxfId="1865" priority="2870">
      <formula>AJ21="NG"</formula>
    </cfRule>
  </conditionalFormatting>
  <conditionalFormatting sqref="AB13:AH14">
    <cfRule type="expression" dxfId="1864" priority="2869">
      <formula>COUNTIFS(祝日,AB$11)=1</formula>
    </cfRule>
    <cfRule type="expression" dxfId="1863" priority="2872">
      <formula>WEEKDAY(AB$11)=1</formula>
    </cfRule>
    <cfRule type="expression" dxfId="1862" priority="2873">
      <formula>WEEKDAY(AB$11)=7</formula>
    </cfRule>
  </conditionalFormatting>
  <conditionalFormatting sqref="AJ33">
    <cfRule type="cellIs" dxfId="1861" priority="2866" operator="lessThan">
      <formula>0.285</formula>
    </cfRule>
  </conditionalFormatting>
  <conditionalFormatting sqref="AB27:AH28">
    <cfRule type="expression" dxfId="1860" priority="2864">
      <formula>COUNTIFS(祝日,AB$25)=1</formula>
    </cfRule>
    <cfRule type="expression" dxfId="1859" priority="2867">
      <formula>WEEKDAY(AB$25)=1</formula>
    </cfRule>
    <cfRule type="expression" dxfId="1858" priority="2868">
      <formula>WEEKDAY(AB$25)=7</formula>
    </cfRule>
  </conditionalFormatting>
  <conditionalFormatting sqref="AJ47">
    <cfRule type="cellIs" dxfId="1857" priority="2861" operator="lessThan">
      <formula>0.285</formula>
    </cfRule>
  </conditionalFormatting>
  <conditionalFormatting sqref="AB41:AH46">
    <cfRule type="expression" dxfId="1856" priority="2859">
      <formula>COUNTIFS(祝日,AB$39)=1</formula>
    </cfRule>
    <cfRule type="expression" dxfId="1855" priority="2862">
      <formula>WEEKDAY(AB$39)=1</formula>
    </cfRule>
    <cfRule type="expression" dxfId="1854" priority="2863">
      <formula>WEEKDAY(AB$39)=7</formula>
    </cfRule>
  </conditionalFormatting>
  <conditionalFormatting sqref="AJ61">
    <cfRule type="cellIs" dxfId="1853" priority="2856" operator="lessThan">
      <formula>0.285</formula>
    </cfRule>
  </conditionalFormatting>
  <conditionalFormatting sqref="AB55:AH59">
    <cfRule type="expression" dxfId="1852" priority="2854">
      <formula>COUNTIFS(祝日,AB$53)=1</formula>
    </cfRule>
    <cfRule type="expression" dxfId="1851" priority="2857">
      <formula>WEEKDAY(AB$53)=1</formula>
    </cfRule>
    <cfRule type="expression" dxfId="1850" priority="2858">
      <formula>WEEKDAY(AB$53)=7</formula>
    </cfRule>
  </conditionalFormatting>
  <conditionalFormatting sqref="AJ75">
    <cfRule type="cellIs" dxfId="1849" priority="2851" operator="lessThan">
      <formula>0.285</formula>
    </cfRule>
  </conditionalFormatting>
  <conditionalFormatting sqref="AB69:AH73">
    <cfRule type="expression" dxfId="1848" priority="2849">
      <formula>COUNTIFS(祝日,AB$67)=1</formula>
    </cfRule>
    <cfRule type="expression" dxfId="1847" priority="2852">
      <formula>WEEKDAY(AB$67)=1</formula>
    </cfRule>
    <cfRule type="expression" dxfId="1846" priority="2853">
      <formula>WEEKDAY(AB$67)=7</formula>
    </cfRule>
  </conditionalFormatting>
  <conditionalFormatting sqref="AJ89">
    <cfRule type="cellIs" dxfId="1845" priority="2846" operator="lessThan">
      <formula>0.285</formula>
    </cfRule>
  </conditionalFormatting>
  <conditionalFormatting sqref="AB83:AH88">
    <cfRule type="expression" dxfId="1844" priority="2844">
      <formula>COUNTIFS(祝日,AB$81)=1</formula>
    </cfRule>
    <cfRule type="expression" dxfId="1843" priority="2847">
      <formula>WEEKDAY(AB$81)=1</formula>
    </cfRule>
    <cfRule type="expression" dxfId="1842" priority="2848">
      <formula>WEEKDAY(AB$81)=7</formula>
    </cfRule>
  </conditionalFormatting>
  <conditionalFormatting sqref="AJ103">
    <cfRule type="cellIs" dxfId="1841" priority="2841" operator="lessThan">
      <formula>0.285</formula>
    </cfRule>
  </conditionalFormatting>
  <conditionalFormatting sqref="AB97:AH102">
    <cfRule type="expression" dxfId="1840" priority="2839">
      <formula>COUNTIFS(祝日,AB$95)=1</formula>
    </cfRule>
    <cfRule type="expression" dxfId="1839" priority="2842">
      <formula>WEEKDAY(AB$95)=1</formula>
    </cfRule>
    <cfRule type="expression" dxfId="1838" priority="2843">
      <formula>WEEKDAY(AB$95)=7</formula>
    </cfRule>
  </conditionalFormatting>
  <conditionalFormatting sqref="AJ117">
    <cfRule type="cellIs" dxfId="1837" priority="2836" operator="lessThan">
      <formula>0.285</formula>
    </cfRule>
  </conditionalFormatting>
  <conditionalFormatting sqref="AB111:AH116">
    <cfRule type="expression" dxfId="1836" priority="2834">
      <formula>COUNTIFS(祝日,AB$109)=1</formula>
    </cfRule>
    <cfRule type="expression" dxfId="1835" priority="2837">
      <formula>WEEKDAY(AB$109)=1</formula>
    </cfRule>
    <cfRule type="expression" dxfId="1834" priority="2838">
      <formula>WEEKDAY(AB$109)=7</formula>
    </cfRule>
  </conditionalFormatting>
  <conditionalFormatting sqref="BU19">
    <cfRule type="cellIs" dxfId="1833" priority="2831" operator="lessThan">
      <formula>0.285</formula>
    </cfRule>
  </conditionalFormatting>
  <conditionalFormatting sqref="BU21:BU22">
    <cfRule type="expression" dxfId="1832" priority="2830">
      <formula>BU21="NG"</formula>
    </cfRule>
  </conditionalFormatting>
  <conditionalFormatting sqref="BM13:BS14">
    <cfRule type="expression" dxfId="1831" priority="2829">
      <formula>COUNTIFS(祝日,BM$11)=1</formula>
    </cfRule>
    <cfRule type="expression" dxfId="1830" priority="2832">
      <formula>WEEKDAY(BM$11)=1</formula>
    </cfRule>
    <cfRule type="expression" dxfId="1829" priority="2833">
      <formula>WEEKDAY(BM$11)=7</formula>
    </cfRule>
  </conditionalFormatting>
  <conditionalFormatting sqref="BU33">
    <cfRule type="cellIs" dxfId="1828" priority="2826" operator="lessThan">
      <formula>0.285</formula>
    </cfRule>
  </conditionalFormatting>
  <conditionalFormatting sqref="BM27:BS28">
    <cfRule type="expression" dxfId="1827" priority="2824">
      <formula>COUNTIFS(祝日,BM$25)=1</formula>
    </cfRule>
    <cfRule type="expression" dxfId="1826" priority="2827">
      <formula>WEEKDAY(BM$25)=1</formula>
    </cfRule>
    <cfRule type="expression" dxfId="1825" priority="2828">
      <formula>WEEKDAY(BM$25)=7</formula>
    </cfRule>
  </conditionalFormatting>
  <conditionalFormatting sqref="BU47">
    <cfRule type="cellIs" dxfId="1824" priority="2821" operator="lessThan">
      <formula>0.285</formula>
    </cfRule>
  </conditionalFormatting>
  <conditionalFormatting sqref="BM41:BS46">
    <cfRule type="expression" dxfId="1823" priority="2819">
      <formula>COUNTIFS(祝日,BM$39)=1</formula>
    </cfRule>
    <cfRule type="expression" dxfId="1822" priority="2822">
      <formula>WEEKDAY(BM$39)=1</formula>
    </cfRule>
    <cfRule type="expression" dxfId="1821" priority="2823">
      <formula>WEEKDAY(BM$39)=7</formula>
    </cfRule>
  </conditionalFormatting>
  <conditionalFormatting sqref="BU61">
    <cfRule type="cellIs" dxfId="1820" priority="2816" operator="lessThan">
      <formula>0.285</formula>
    </cfRule>
  </conditionalFormatting>
  <conditionalFormatting sqref="BM55:BS59">
    <cfRule type="expression" dxfId="1819" priority="2814">
      <formula>COUNTIFS(祝日,BM$53)=1</formula>
    </cfRule>
    <cfRule type="expression" dxfId="1818" priority="2817">
      <formula>WEEKDAY(BM$53)=1</formula>
    </cfRule>
    <cfRule type="expression" dxfId="1817" priority="2818">
      <formula>WEEKDAY(BM$53)=7</formula>
    </cfRule>
  </conditionalFormatting>
  <conditionalFormatting sqref="BU75">
    <cfRule type="cellIs" dxfId="1816" priority="2811" operator="lessThan">
      <formula>0.285</formula>
    </cfRule>
  </conditionalFormatting>
  <conditionalFormatting sqref="BM69:BS73">
    <cfRule type="expression" dxfId="1815" priority="2809">
      <formula>COUNTIFS(祝日,BM$67)=1</formula>
    </cfRule>
    <cfRule type="expression" dxfId="1814" priority="2812">
      <formula>WEEKDAY(BM$67)=1</formula>
    </cfRule>
    <cfRule type="expression" dxfId="1813" priority="2813">
      <formula>WEEKDAY(BM$67)=7</formula>
    </cfRule>
  </conditionalFormatting>
  <conditionalFormatting sqref="BU89">
    <cfRule type="cellIs" dxfId="1812" priority="2806" operator="lessThan">
      <formula>0.285</formula>
    </cfRule>
  </conditionalFormatting>
  <conditionalFormatting sqref="BM83:BS88">
    <cfRule type="expression" dxfId="1811" priority="2804">
      <formula>COUNTIFS(祝日,BM$81)=1</formula>
    </cfRule>
    <cfRule type="expression" dxfId="1810" priority="2807">
      <formula>WEEKDAY(BM$81)=1</formula>
    </cfRule>
    <cfRule type="expression" dxfId="1809" priority="2808">
      <formula>WEEKDAY(BM$81)=7</formula>
    </cfRule>
  </conditionalFormatting>
  <conditionalFormatting sqref="BU103">
    <cfRule type="cellIs" dxfId="1808" priority="2801" operator="lessThan">
      <formula>0.285</formula>
    </cfRule>
  </conditionalFormatting>
  <conditionalFormatting sqref="BM97:BS102">
    <cfRule type="expression" dxfId="1807" priority="2799">
      <formula>COUNTIFS(祝日,BM$95)=1</formula>
    </cfRule>
    <cfRule type="expression" dxfId="1806" priority="2802">
      <formula>WEEKDAY(BM$95)=1</formula>
    </cfRule>
    <cfRule type="expression" dxfId="1805" priority="2803">
      <formula>WEEKDAY(BM$95)=7</formula>
    </cfRule>
  </conditionalFormatting>
  <conditionalFormatting sqref="BU117">
    <cfRule type="cellIs" dxfId="1804" priority="2796" operator="lessThan">
      <formula>0.285</formula>
    </cfRule>
  </conditionalFormatting>
  <conditionalFormatting sqref="BM111:BS116">
    <cfRule type="expression" dxfId="1803" priority="2794">
      <formula>COUNTIFS(祝日,BM$109)=1</formula>
    </cfRule>
    <cfRule type="expression" dxfId="1802" priority="2797">
      <formula>WEEKDAY(BM$109)=1</formula>
    </cfRule>
    <cfRule type="expression" dxfId="1801" priority="2798">
      <formula>WEEKDAY(BM$109)=7</formula>
    </cfRule>
  </conditionalFormatting>
  <conditionalFormatting sqref="BI19">
    <cfRule type="cellIs" dxfId="1800" priority="2791" operator="lessThan">
      <formula>0.285</formula>
    </cfRule>
  </conditionalFormatting>
  <conditionalFormatting sqref="BI21:BI22">
    <cfRule type="expression" dxfId="1799" priority="2790">
      <formula>BI21="NG"</formula>
    </cfRule>
  </conditionalFormatting>
  <conditionalFormatting sqref="BA13:BG14">
    <cfRule type="expression" dxfId="1798" priority="2789">
      <formula>COUNTIFS(祝日,BA$11)=1</formula>
    </cfRule>
    <cfRule type="expression" dxfId="1797" priority="2792">
      <formula>WEEKDAY(BA$11)=1</formula>
    </cfRule>
    <cfRule type="expression" dxfId="1796" priority="2793">
      <formula>WEEKDAY(BA$11)=7</formula>
    </cfRule>
  </conditionalFormatting>
  <conditionalFormatting sqref="BI33">
    <cfRule type="cellIs" dxfId="1795" priority="2786" operator="lessThan">
      <formula>0.285</formula>
    </cfRule>
  </conditionalFormatting>
  <conditionalFormatting sqref="BA27:BG28">
    <cfRule type="expression" dxfId="1794" priority="2784">
      <formula>COUNTIFS(祝日,BA$25)=1</formula>
    </cfRule>
    <cfRule type="expression" dxfId="1793" priority="2787">
      <formula>WEEKDAY(BA$25)=1</formula>
    </cfRule>
    <cfRule type="expression" dxfId="1792" priority="2788">
      <formula>WEEKDAY(BA$25)=7</formula>
    </cfRule>
  </conditionalFormatting>
  <conditionalFormatting sqref="BI47">
    <cfRule type="cellIs" dxfId="1791" priority="2781" operator="lessThan">
      <formula>0.285</formula>
    </cfRule>
  </conditionalFormatting>
  <conditionalFormatting sqref="BA41:BG46">
    <cfRule type="expression" dxfId="1790" priority="2779">
      <formula>COUNTIFS(祝日,BA$39)=1</formula>
    </cfRule>
    <cfRule type="expression" dxfId="1789" priority="2782">
      <formula>WEEKDAY(BA$39)=1</formula>
    </cfRule>
    <cfRule type="expression" dxfId="1788" priority="2783">
      <formula>WEEKDAY(BA$39)=7</formula>
    </cfRule>
  </conditionalFormatting>
  <conditionalFormatting sqref="BI61">
    <cfRule type="cellIs" dxfId="1787" priority="2776" operator="lessThan">
      <formula>0.285</formula>
    </cfRule>
  </conditionalFormatting>
  <conditionalFormatting sqref="BA55:BG59">
    <cfRule type="expression" dxfId="1786" priority="2774">
      <formula>COUNTIFS(祝日,BA$53)=1</formula>
    </cfRule>
    <cfRule type="expression" dxfId="1785" priority="2777">
      <formula>WEEKDAY(BA$53)=1</formula>
    </cfRule>
    <cfRule type="expression" dxfId="1784" priority="2778">
      <formula>WEEKDAY(BA$53)=7</formula>
    </cfRule>
  </conditionalFormatting>
  <conditionalFormatting sqref="BI75">
    <cfRule type="cellIs" dxfId="1783" priority="2771" operator="lessThan">
      <formula>0.285</formula>
    </cfRule>
  </conditionalFormatting>
  <conditionalFormatting sqref="BA69:BG73">
    <cfRule type="expression" dxfId="1782" priority="2769">
      <formula>COUNTIFS(祝日,BA$67)=1</formula>
    </cfRule>
    <cfRule type="expression" dxfId="1781" priority="2772">
      <formula>WEEKDAY(BA$67)=1</formula>
    </cfRule>
    <cfRule type="expression" dxfId="1780" priority="2773">
      <formula>WEEKDAY(BA$67)=7</formula>
    </cfRule>
  </conditionalFormatting>
  <conditionalFormatting sqref="BI89">
    <cfRule type="cellIs" dxfId="1779" priority="2766" operator="lessThan">
      <formula>0.285</formula>
    </cfRule>
  </conditionalFormatting>
  <conditionalFormatting sqref="BA83:BG88">
    <cfRule type="expression" dxfId="1778" priority="2764">
      <formula>COUNTIFS(祝日,BA$81)=1</formula>
    </cfRule>
    <cfRule type="expression" dxfId="1777" priority="2767">
      <formula>WEEKDAY(BA$81)=1</formula>
    </cfRule>
    <cfRule type="expression" dxfId="1776" priority="2768">
      <formula>WEEKDAY(BA$81)=7</formula>
    </cfRule>
  </conditionalFormatting>
  <conditionalFormatting sqref="BI103">
    <cfRule type="cellIs" dxfId="1775" priority="2761" operator="lessThan">
      <formula>0.285</formula>
    </cfRule>
  </conditionalFormatting>
  <conditionalFormatting sqref="BA97:BG102">
    <cfRule type="expression" dxfId="1774" priority="2759">
      <formula>COUNTIFS(祝日,BA$95)=1</formula>
    </cfRule>
    <cfRule type="expression" dxfId="1773" priority="2762">
      <formula>WEEKDAY(BA$95)=1</formula>
    </cfRule>
    <cfRule type="expression" dxfId="1772" priority="2763">
      <formula>WEEKDAY(BA$95)=7</formula>
    </cfRule>
  </conditionalFormatting>
  <conditionalFormatting sqref="BI117">
    <cfRule type="cellIs" dxfId="1771" priority="2756" operator="lessThan">
      <formula>0.285</formula>
    </cfRule>
  </conditionalFormatting>
  <conditionalFormatting sqref="BA111:BG116">
    <cfRule type="expression" dxfId="1770" priority="2754">
      <formula>COUNTIFS(祝日,BA$109)=1</formula>
    </cfRule>
    <cfRule type="expression" dxfId="1769" priority="2757">
      <formula>WEEKDAY(BA$109)=1</formula>
    </cfRule>
    <cfRule type="expression" dxfId="1768" priority="2758">
      <formula>WEEKDAY(BA$109)=7</formula>
    </cfRule>
  </conditionalFormatting>
  <conditionalFormatting sqref="C21 E19:I20">
    <cfRule type="expression" dxfId="1767" priority="2671">
      <formula>COUNTIFS(祝日,C$11)=1</formula>
    </cfRule>
    <cfRule type="expression" dxfId="1766" priority="2672">
      <formula>WEEKDAY(C$11)=1</formula>
    </cfRule>
    <cfRule type="expression" dxfId="1765" priority="2673">
      <formula>WEEKDAY(C$11)=7</formula>
    </cfRule>
  </conditionalFormatting>
  <conditionalFormatting sqref="H33:I34">
    <cfRule type="expression" dxfId="1764" priority="2665">
      <formula>COUNTIFS(祝日,H$25)=1</formula>
    </cfRule>
    <cfRule type="expression" dxfId="1763" priority="2666">
      <formula>WEEKDAY(H$25)=1</formula>
    </cfRule>
    <cfRule type="expression" dxfId="1762" priority="2667">
      <formula>WEEKDAY(H$25)=7</formula>
    </cfRule>
  </conditionalFormatting>
  <conditionalFormatting sqref="C47:I48">
    <cfRule type="expression" dxfId="1761" priority="2659">
      <formula>COUNTIFS(祝日,C$39)=1</formula>
    </cfRule>
    <cfRule type="expression" dxfId="1760" priority="2660">
      <formula>WEEKDAY(C$39)=1</formula>
    </cfRule>
    <cfRule type="expression" dxfId="1759" priority="2661">
      <formula>WEEKDAY(C$39)=7</formula>
    </cfRule>
  </conditionalFormatting>
  <conditionalFormatting sqref="O47:U48">
    <cfRule type="expression" dxfId="1758" priority="2656">
      <formula>COUNTIFS(祝日,O$39)=1</formula>
    </cfRule>
    <cfRule type="expression" dxfId="1757" priority="2657">
      <formula>WEEKDAY(O$39)=1</formula>
    </cfRule>
    <cfRule type="expression" dxfId="1756" priority="2658">
      <formula>WEEKDAY(O$39)=7</formula>
    </cfRule>
  </conditionalFormatting>
  <conditionalFormatting sqref="C61:I62">
    <cfRule type="expression" dxfId="1755" priority="2653">
      <formula>COUNTIFS(祝日,C$53)=1</formula>
    </cfRule>
    <cfRule type="expression" dxfId="1754" priority="2654">
      <formula>WEEKDAY(C$53)=1</formula>
    </cfRule>
    <cfRule type="expression" dxfId="1753" priority="2655">
      <formula>WEEKDAY(C$53)=7</formula>
    </cfRule>
  </conditionalFormatting>
  <conditionalFormatting sqref="C75:I76">
    <cfRule type="expression" dxfId="1752" priority="2647">
      <formula>COUNTIFS(祝日,C$67)=1</formula>
    </cfRule>
    <cfRule type="expression" dxfId="1751" priority="2648">
      <formula>WEEKDAY(C$67)=1</formula>
    </cfRule>
    <cfRule type="expression" dxfId="1750" priority="2649">
      <formula>WEEKDAY(C$67)=7</formula>
    </cfRule>
  </conditionalFormatting>
  <conditionalFormatting sqref="C89:I90">
    <cfRule type="expression" dxfId="1749" priority="2641">
      <formula>COUNTIFS(祝日,C$81)=1</formula>
    </cfRule>
    <cfRule type="expression" dxfId="1748" priority="2642">
      <formula>WEEKDAY(C$81)=1</formula>
    </cfRule>
    <cfRule type="expression" dxfId="1747" priority="2643">
      <formula>WEEKDAY(C$81)=7</formula>
    </cfRule>
  </conditionalFormatting>
  <conditionalFormatting sqref="O89:U90">
    <cfRule type="expression" dxfId="1746" priority="2638">
      <formula>COUNTIFS(祝日,O$81)=1</formula>
    </cfRule>
    <cfRule type="expression" dxfId="1745" priority="2639">
      <formula>WEEKDAY(O$81)=1</formula>
    </cfRule>
    <cfRule type="expression" dxfId="1744" priority="2640">
      <formula>WEEKDAY(O$81)=7</formula>
    </cfRule>
  </conditionalFormatting>
  <conditionalFormatting sqref="C103:I104">
    <cfRule type="expression" dxfId="1743" priority="2635">
      <formula>COUNTIFS(祝日,C$95)=1</formula>
    </cfRule>
    <cfRule type="expression" dxfId="1742" priority="2636">
      <formula>WEEKDAY(C$95)=1</formula>
    </cfRule>
    <cfRule type="expression" dxfId="1741" priority="2637">
      <formula>WEEKDAY(C$95)=7</formula>
    </cfRule>
  </conditionalFormatting>
  <conditionalFormatting sqref="O103:U104">
    <cfRule type="expression" dxfId="1740" priority="2632">
      <formula>COUNTIFS(祝日,O$95)=1</formula>
    </cfRule>
    <cfRule type="expression" dxfId="1739" priority="2633">
      <formula>WEEKDAY(O$95)=1</formula>
    </cfRule>
    <cfRule type="expression" dxfId="1738" priority="2634">
      <formula>WEEKDAY(O$95)=7</formula>
    </cfRule>
  </conditionalFormatting>
  <conditionalFormatting sqref="C117:I118">
    <cfRule type="expression" dxfId="1737" priority="2629">
      <formula>COUNTIFS(祝日,C$109)=1</formula>
    </cfRule>
    <cfRule type="expression" dxfId="1736" priority="2630">
      <formula>WEEKDAY(C$109)=1</formula>
    </cfRule>
    <cfRule type="expression" dxfId="1735" priority="2631">
      <formula>WEEKDAY(C$109)=7</formula>
    </cfRule>
  </conditionalFormatting>
  <conditionalFormatting sqref="O117:U118">
    <cfRule type="expression" dxfId="1734" priority="2626">
      <formula>COUNTIFS(祝日,O$109)=1</formula>
    </cfRule>
    <cfRule type="expression" dxfId="1733" priority="2627">
      <formula>WEEKDAY(O$109)=1</formula>
    </cfRule>
    <cfRule type="expression" dxfId="1732" priority="2628">
      <formula>WEEKDAY(O$109)=7</formula>
    </cfRule>
  </conditionalFormatting>
  <conditionalFormatting sqref="AB47:AH48">
    <cfRule type="expression" dxfId="1731" priority="2611">
      <formula>COUNTIFS(祝日,AB$39)=1</formula>
    </cfRule>
    <cfRule type="expression" dxfId="1730" priority="2612">
      <formula>WEEKDAY(AB$39)=1</formula>
    </cfRule>
    <cfRule type="expression" dxfId="1729" priority="2613">
      <formula>WEEKDAY(AB$39)=7</formula>
    </cfRule>
  </conditionalFormatting>
  <conditionalFormatting sqref="AN47:AT48">
    <cfRule type="expression" dxfId="1728" priority="2608">
      <formula>COUNTIFS(祝日,AN$39)=1</formula>
    </cfRule>
    <cfRule type="expression" dxfId="1727" priority="2609">
      <formula>WEEKDAY(AN$39)=1</formula>
    </cfRule>
    <cfRule type="expression" dxfId="1726" priority="2610">
      <formula>WEEKDAY(AN$39)=7</formula>
    </cfRule>
  </conditionalFormatting>
  <conditionalFormatting sqref="AB89:AH90">
    <cfRule type="expression" dxfId="1725" priority="2593">
      <formula>COUNTIFS(祝日,AB$81)=1</formula>
    </cfRule>
    <cfRule type="expression" dxfId="1724" priority="2594">
      <formula>WEEKDAY(AB$81)=1</formula>
    </cfRule>
    <cfRule type="expression" dxfId="1723" priority="2595">
      <formula>WEEKDAY(AB$81)=7</formula>
    </cfRule>
  </conditionalFormatting>
  <conditionalFormatting sqref="AN89:AT90">
    <cfRule type="expression" dxfId="1722" priority="2590">
      <formula>COUNTIFS(祝日,AN$81)=1</formula>
    </cfRule>
    <cfRule type="expression" dxfId="1721" priority="2591">
      <formula>WEEKDAY(AN$81)=1</formula>
    </cfRule>
    <cfRule type="expression" dxfId="1720" priority="2592">
      <formula>WEEKDAY(AN$81)=7</formula>
    </cfRule>
  </conditionalFormatting>
  <conditionalFormatting sqref="AB103:AH104">
    <cfRule type="expression" dxfId="1719" priority="2587">
      <formula>COUNTIFS(祝日,AB$95)=1</formula>
    </cfRule>
    <cfRule type="expression" dxfId="1718" priority="2588">
      <formula>WEEKDAY(AB$95)=1</formula>
    </cfRule>
    <cfRule type="expression" dxfId="1717" priority="2589">
      <formula>WEEKDAY(AB$95)=7</formula>
    </cfRule>
  </conditionalFormatting>
  <conditionalFormatting sqref="AN103:AT104">
    <cfRule type="expression" dxfId="1716" priority="2584">
      <formula>COUNTIFS(祝日,AN$95)=1</formula>
    </cfRule>
    <cfRule type="expression" dxfId="1715" priority="2585">
      <formula>WEEKDAY(AN$95)=1</formula>
    </cfRule>
    <cfRule type="expression" dxfId="1714" priority="2586">
      <formula>WEEKDAY(AN$95)=7</formula>
    </cfRule>
  </conditionalFormatting>
  <conditionalFormatting sqref="AB117:AH118">
    <cfRule type="expression" dxfId="1713" priority="2581">
      <formula>COUNTIFS(祝日,AB$109)=1</formula>
    </cfRule>
    <cfRule type="expression" dxfId="1712" priority="2582">
      <formula>WEEKDAY(AB$109)=1</formula>
    </cfRule>
    <cfRule type="expression" dxfId="1711" priority="2583">
      <formula>WEEKDAY(AB$109)=7</formula>
    </cfRule>
  </conditionalFormatting>
  <conditionalFormatting sqref="AN117:AT118">
    <cfRule type="expression" dxfId="1710" priority="2578">
      <formula>COUNTIFS(祝日,AN$109)=1</formula>
    </cfRule>
    <cfRule type="expression" dxfId="1709" priority="2579">
      <formula>WEEKDAY(AN$109)=1</formula>
    </cfRule>
    <cfRule type="expression" dxfId="1708" priority="2580">
      <formula>WEEKDAY(AN$109)=7</formula>
    </cfRule>
  </conditionalFormatting>
  <conditionalFormatting sqref="BA47:BG48">
    <cfRule type="expression" dxfId="1707" priority="2569">
      <formula>COUNTIFS(祝日,BA$39)=1</formula>
    </cfRule>
    <cfRule type="expression" dxfId="1706" priority="2570">
      <formula>WEEKDAY(BA$39)=1</formula>
    </cfRule>
    <cfRule type="expression" dxfId="1705" priority="2571">
      <formula>WEEKDAY(BA$39)=7</formula>
    </cfRule>
  </conditionalFormatting>
  <conditionalFormatting sqref="BA89:BG90">
    <cfRule type="expression" dxfId="1704" priority="2560">
      <formula>COUNTIFS(祝日,BA$81)=1</formula>
    </cfRule>
    <cfRule type="expression" dxfId="1703" priority="2561">
      <formula>WEEKDAY(BA$81)=1</formula>
    </cfRule>
    <cfRule type="expression" dxfId="1702" priority="2562">
      <formula>WEEKDAY(BA$81)=7</formula>
    </cfRule>
  </conditionalFormatting>
  <conditionalFormatting sqref="BA103:BG104">
    <cfRule type="expression" dxfId="1701" priority="2557">
      <formula>COUNTIFS(祝日,BA$95)=1</formula>
    </cfRule>
    <cfRule type="expression" dxfId="1700" priority="2558">
      <formula>WEEKDAY(BA$95)=1</formula>
    </cfRule>
    <cfRule type="expression" dxfId="1699" priority="2559">
      <formula>WEEKDAY(BA$95)=7</formula>
    </cfRule>
  </conditionalFormatting>
  <conditionalFormatting sqref="BA117:BG118">
    <cfRule type="expression" dxfId="1698" priority="2554">
      <formula>COUNTIFS(祝日,BA$109)=1</formula>
    </cfRule>
    <cfRule type="expression" dxfId="1697" priority="2555">
      <formula>WEEKDAY(BA$109)=1</formula>
    </cfRule>
    <cfRule type="expression" dxfId="1696" priority="2556">
      <formula>WEEKDAY(BA$109)=7</formula>
    </cfRule>
  </conditionalFormatting>
  <conditionalFormatting sqref="BM47:BS48">
    <cfRule type="expression" dxfId="1695" priority="2545">
      <formula>COUNTIFS(祝日,BM$39)=1</formula>
    </cfRule>
    <cfRule type="expression" dxfId="1694" priority="2546">
      <formula>WEEKDAY(BM$39)=1</formula>
    </cfRule>
    <cfRule type="expression" dxfId="1693" priority="2547">
      <formula>WEEKDAY(BM$39)=7</formula>
    </cfRule>
  </conditionalFormatting>
  <conditionalFormatting sqref="BM89:BS90">
    <cfRule type="expression" dxfId="1692" priority="2536">
      <formula>COUNTIFS(祝日,BM$81)=1</formula>
    </cfRule>
    <cfRule type="expression" dxfId="1691" priority="2537">
      <formula>WEEKDAY(BM$81)=1</formula>
    </cfRule>
    <cfRule type="expression" dxfId="1690" priority="2538">
      <formula>WEEKDAY(BM$81)=7</formula>
    </cfRule>
  </conditionalFormatting>
  <conditionalFormatting sqref="BM103:BS104">
    <cfRule type="expression" dxfId="1689" priority="2533">
      <formula>COUNTIFS(祝日,BM$95)=1</formula>
    </cfRule>
    <cfRule type="expression" dxfId="1688" priority="2534">
      <formula>WEEKDAY(BM$95)=1</formula>
    </cfRule>
    <cfRule type="expression" dxfId="1687" priority="2535">
      <formula>WEEKDAY(BM$95)=7</formula>
    </cfRule>
  </conditionalFormatting>
  <conditionalFormatting sqref="BM117:BS118">
    <cfRule type="expression" dxfId="1686" priority="2530">
      <formula>COUNTIFS(祝日,BM$109)=1</formula>
    </cfRule>
    <cfRule type="expression" dxfId="1685" priority="2531">
      <formula>WEEKDAY(BM$109)=1</formula>
    </cfRule>
    <cfRule type="expression" dxfId="1684" priority="2532">
      <formula>WEEKDAY(BM$109)=7</formula>
    </cfRule>
  </conditionalFormatting>
  <conditionalFormatting sqref="C22">
    <cfRule type="expression" dxfId="1683" priority="2407">
      <formula>COUNTIFS(祝日,C$11)=1</formula>
    </cfRule>
    <cfRule type="expression" dxfId="1682" priority="2408">
      <formula>WEEKDAY(C$11)=1</formula>
    </cfRule>
    <cfRule type="expression" dxfId="1681" priority="2409">
      <formula>WEEKDAY(C$11)=7</formula>
    </cfRule>
  </conditionalFormatting>
  <conditionalFormatting sqref="K27:L27">
    <cfRule type="expression" dxfId="1680" priority="2481">
      <formula>$C$28=""</formula>
    </cfRule>
  </conditionalFormatting>
  <conditionalFormatting sqref="K41:L41">
    <cfRule type="expression" dxfId="1679" priority="2480">
      <formula>$C$28=""</formula>
    </cfRule>
  </conditionalFormatting>
  <conditionalFormatting sqref="K55:L55">
    <cfRule type="expression" dxfId="1678" priority="2479">
      <formula>$C$28=""</formula>
    </cfRule>
  </conditionalFormatting>
  <conditionalFormatting sqref="K69:L69">
    <cfRule type="expression" dxfId="1677" priority="2478">
      <formula>$C$28=""</formula>
    </cfRule>
  </conditionalFormatting>
  <conditionalFormatting sqref="K83:L83">
    <cfRule type="expression" dxfId="1676" priority="2477">
      <formula>$C$28=""</formula>
    </cfRule>
  </conditionalFormatting>
  <conditionalFormatting sqref="K97:L97">
    <cfRule type="expression" dxfId="1675" priority="2476">
      <formula>$C$28=""</formula>
    </cfRule>
  </conditionalFormatting>
  <conditionalFormatting sqref="K111:L111">
    <cfRule type="expression" dxfId="1674" priority="2475">
      <formula>$C$28=""</formula>
    </cfRule>
  </conditionalFormatting>
  <conditionalFormatting sqref="W111">
    <cfRule type="expression" dxfId="1673" priority="2474">
      <formula>$C$28=""</formula>
    </cfRule>
  </conditionalFormatting>
  <conditionalFormatting sqref="W97">
    <cfRule type="expression" dxfId="1672" priority="2473">
      <formula>$C$28=""</formula>
    </cfRule>
  </conditionalFormatting>
  <conditionalFormatting sqref="W83">
    <cfRule type="expression" dxfId="1671" priority="2472">
      <formula>$C$28=""</formula>
    </cfRule>
  </conditionalFormatting>
  <conditionalFormatting sqref="W69">
    <cfRule type="expression" dxfId="1670" priority="2471">
      <formula>$C$28=""</formula>
    </cfRule>
  </conditionalFormatting>
  <conditionalFormatting sqref="W55">
    <cfRule type="expression" dxfId="1669" priority="2470">
      <formula>$C$28=""</formula>
    </cfRule>
  </conditionalFormatting>
  <conditionalFormatting sqref="W41">
    <cfRule type="expression" dxfId="1668" priority="2469">
      <formula>$C$28=""</formula>
    </cfRule>
  </conditionalFormatting>
  <conditionalFormatting sqref="W27">
    <cfRule type="expression" dxfId="1667" priority="2468">
      <formula>$C$28=""</formula>
    </cfRule>
  </conditionalFormatting>
  <conditionalFormatting sqref="W13">
    <cfRule type="expression" dxfId="1666" priority="2467">
      <formula>$C$28=""</formula>
    </cfRule>
  </conditionalFormatting>
  <conditionalFormatting sqref="AJ13">
    <cfRule type="expression" dxfId="1665" priority="2466">
      <formula>$C$28=""</formula>
    </cfRule>
  </conditionalFormatting>
  <conditionalFormatting sqref="AJ27">
    <cfRule type="expression" dxfId="1664" priority="2465">
      <formula>$C$28=""</formula>
    </cfRule>
  </conditionalFormatting>
  <conditionalFormatting sqref="AJ41">
    <cfRule type="expression" dxfId="1663" priority="2464">
      <formula>$C$28=""</formula>
    </cfRule>
  </conditionalFormatting>
  <conditionalFormatting sqref="AJ55">
    <cfRule type="expression" dxfId="1662" priority="2463">
      <formula>$C$28=""</formula>
    </cfRule>
  </conditionalFormatting>
  <conditionalFormatting sqref="AJ69">
    <cfRule type="expression" dxfId="1661" priority="2462">
      <formula>$C$28=""</formula>
    </cfRule>
  </conditionalFormatting>
  <conditionalFormatting sqref="AJ83">
    <cfRule type="expression" dxfId="1660" priority="2461">
      <formula>$C$28=""</formula>
    </cfRule>
  </conditionalFormatting>
  <conditionalFormatting sqref="AJ97">
    <cfRule type="expression" dxfId="1659" priority="2460">
      <formula>$C$28=""</formula>
    </cfRule>
  </conditionalFormatting>
  <conditionalFormatting sqref="AJ111">
    <cfRule type="expression" dxfId="1658" priority="2459">
      <formula>$C$28=""</formula>
    </cfRule>
  </conditionalFormatting>
  <conditionalFormatting sqref="AV111">
    <cfRule type="expression" dxfId="1657" priority="2458">
      <formula>$C$28=""</formula>
    </cfRule>
  </conditionalFormatting>
  <conditionalFormatting sqref="AV97">
    <cfRule type="expression" dxfId="1656" priority="2457">
      <formula>$C$28=""</formula>
    </cfRule>
  </conditionalFormatting>
  <conditionalFormatting sqref="AV83">
    <cfRule type="expression" dxfId="1655" priority="2456">
      <formula>$C$28=""</formula>
    </cfRule>
  </conditionalFormatting>
  <conditionalFormatting sqref="AV69">
    <cfRule type="expression" dxfId="1654" priority="2455">
      <formula>$C$28=""</formula>
    </cfRule>
  </conditionalFormatting>
  <conditionalFormatting sqref="AV55">
    <cfRule type="expression" dxfId="1653" priority="2454">
      <formula>$C$28=""</formula>
    </cfRule>
  </conditionalFormatting>
  <conditionalFormatting sqref="AV41">
    <cfRule type="expression" dxfId="1652" priority="2453">
      <formula>$C$28=""</formula>
    </cfRule>
  </conditionalFormatting>
  <conditionalFormatting sqref="AV27">
    <cfRule type="expression" dxfId="1651" priority="2452">
      <formula>$C$28=""</formula>
    </cfRule>
  </conditionalFormatting>
  <conditionalFormatting sqref="AV13">
    <cfRule type="expression" dxfId="1650" priority="2451">
      <formula>$C$28=""</formula>
    </cfRule>
  </conditionalFormatting>
  <conditionalFormatting sqref="BI13">
    <cfRule type="expression" dxfId="1649" priority="2450">
      <formula>$C$28=""</formula>
    </cfRule>
  </conditionalFormatting>
  <conditionalFormatting sqref="BI27">
    <cfRule type="expression" dxfId="1648" priority="2449">
      <formula>$C$28=""</formula>
    </cfRule>
  </conditionalFormatting>
  <conditionalFormatting sqref="BI41">
    <cfRule type="expression" dxfId="1647" priority="2448">
      <formula>$C$28=""</formula>
    </cfRule>
  </conditionalFormatting>
  <conditionalFormatting sqref="BI55">
    <cfRule type="expression" dxfId="1646" priority="2447">
      <formula>$C$28=""</formula>
    </cfRule>
  </conditionalFormatting>
  <conditionalFormatting sqref="BI69">
    <cfRule type="expression" dxfId="1645" priority="2446">
      <formula>$C$28=""</formula>
    </cfRule>
  </conditionalFormatting>
  <conditionalFormatting sqref="BI83">
    <cfRule type="expression" dxfId="1644" priority="2445">
      <formula>$C$28=""</formula>
    </cfRule>
  </conditionalFormatting>
  <conditionalFormatting sqref="BI97">
    <cfRule type="expression" dxfId="1643" priority="2444">
      <formula>$C$28=""</formula>
    </cfRule>
  </conditionalFormatting>
  <conditionalFormatting sqref="BI111">
    <cfRule type="expression" dxfId="1642" priority="2443">
      <formula>$C$28=""</formula>
    </cfRule>
  </conditionalFormatting>
  <conditionalFormatting sqref="BU111">
    <cfRule type="expression" dxfId="1641" priority="2442">
      <formula>$C$28=""</formula>
    </cfRule>
  </conditionalFormatting>
  <conditionalFormatting sqref="BU97">
    <cfRule type="expression" dxfId="1640" priority="2441">
      <formula>$C$28=""</formula>
    </cfRule>
  </conditionalFormatting>
  <conditionalFormatting sqref="BU83">
    <cfRule type="expression" dxfId="1639" priority="2440">
      <formula>$C$28=""</formula>
    </cfRule>
  </conditionalFormatting>
  <conditionalFormatting sqref="BU69">
    <cfRule type="expression" dxfId="1638" priority="2439">
      <formula>$C$28=""</formula>
    </cfRule>
  </conditionalFormatting>
  <conditionalFormatting sqref="BU55">
    <cfRule type="expression" dxfId="1637" priority="2438">
      <formula>$C$28=""</formula>
    </cfRule>
  </conditionalFormatting>
  <conditionalFormatting sqref="BU41">
    <cfRule type="expression" dxfId="1636" priority="2437">
      <formula>$C$28=""</formula>
    </cfRule>
  </conditionalFormatting>
  <conditionalFormatting sqref="BU27">
    <cfRule type="expression" dxfId="1635" priority="2436">
      <formula>$C$28=""</formula>
    </cfRule>
  </conditionalFormatting>
  <conditionalFormatting sqref="BU13">
    <cfRule type="expression" dxfId="1634" priority="2435">
      <formula>$C$28=""</formula>
    </cfRule>
  </conditionalFormatting>
  <conditionalFormatting sqref="L34">
    <cfRule type="expression" dxfId="1633" priority="2418">
      <formula>L34="NG"</formula>
    </cfRule>
  </conditionalFormatting>
  <conditionalFormatting sqref="K20:L22">
    <cfRule type="expression" dxfId="1632" priority="2417">
      <formula>K20="NG"</formula>
    </cfRule>
  </conditionalFormatting>
  <conditionalFormatting sqref="L62">
    <cfRule type="expression" dxfId="1631" priority="2416">
      <formula>L62="NG"</formula>
    </cfRule>
  </conditionalFormatting>
  <conditionalFormatting sqref="L76">
    <cfRule type="expression" dxfId="1630" priority="2415">
      <formula>L76="NG"</formula>
    </cfRule>
  </conditionalFormatting>
  <conditionalFormatting sqref="L90">
    <cfRule type="expression" dxfId="1629" priority="2414">
      <formula>L90="NG"</formula>
    </cfRule>
  </conditionalFormatting>
  <conditionalFormatting sqref="L104">
    <cfRule type="expression" dxfId="1628" priority="2413">
      <formula>L104="NG"</formula>
    </cfRule>
  </conditionalFormatting>
  <conditionalFormatting sqref="L118">
    <cfRule type="expression" dxfId="1627" priority="2412">
      <formula>L118="NG"</formula>
    </cfRule>
  </conditionalFormatting>
  <conditionalFormatting sqref="W35:W36">
    <cfRule type="expression" dxfId="1626" priority="2334">
      <formula>W35="NG"</formula>
    </cfRule>
  </conditionalFormatting>
  <conditionalFormatting sqref="AV35:AV36">
    <cfRule type="expression" dxfId="1625" priority="2333">
      <formula>AV35="NG"</formula>
    </cfRule>
  </conditionalFormatting>
  <conditionalFormatting sqref="AJ35:AJ36">
    <cfRule type="expression" dxfId="1624" priority="2332">
      <formula>AJ35="NG"</formula>
    </cfRule>
  </conditionalFormatting>
  <conditionalFormatting sqref="BU35:BU36">
    <cfRule type="expression" dxfId="1623" priority="2331">
      <formula>BU35="NG"</formula>
    </cfRule>
  </conditionalFormatting>
  <conditionalFormatting sqref="BI35:BI36">
    <cfRule type="expression" dxfId="1622" priority="2330">
      <formula>BI35="NG"</formula>
    </cfRule>
  </conditionalFormatting>
  <conditionalFormatting sqref="K35:L36">
    <cfRule type="expression" dxfId="1621" priority="2324">
      <formula>K35="NG"</formula>
    </cfRule>
  </conditionalFormatting>
  <conditionalFormatting sqref="W49:W50">
    <cfRule type="expression" dxfId="1620" priority="2254">
      <formula>W49="NG"</formula>
    </cfRule>
  </conditionalFormatting>
  <conditionalFormatting sqref="AV49:AV50">
    <cfRule type="expression" dxfId="1619" priority="2253">
      <formula>AV49="NG"</formula>
    </cfRule>
  </conditionalFormatting>
  <conditionalFormatting sqref="AJ49:AJ50">
    <cfRule type="expression" dxfId="1618" priority="2252">
      <formula>AJ49="NG"</formula>
    </cfRule>
  </conditionalFormatting>
  <conditionalFormatting sqref="BU49:BU50">
    <cfRule type="expression" dxfId="1617" priority="2251">
      <formula>BU49="NG"</formula>
    </cfRule>
  </conditionalFormatting>
  <conditionalFormatting sqref="BI49:BI50">
    <cfRule type="expression" dxfId="1616" priority="2250">
      <formula>BI49="NG"</formula>
    </cfRule>
  </conditionalFormatting>
  <conditionalFormatting sqref="K49:L50">
    <cfRule type="expression" dxfId="1615" priority="2244">
      <formula>K49="NG"</formula>
    </cfRule>
  </conditionalFormatting>
  <conditionalFormatting sqref="W63:W64">
    <cfRule type="expression" dxfId="1614" priority="2174">
      <formula>W63="NG"</formula>
    </cfRule>
  </conditionalFormatting>
  <conditionalFormatting sqref="AV63:AV64">
    <cfRule type="expression" dxfId="1613" priority="2173">
      <formula>AV63="NG"</formula>
    </cfRule>
  </conditionalFormatting>
  <conditionalFormatting sqref="AJ63:AJ64">
    <cfRule type="expression" dxfId="1612" priority="2172">
      <formula>AJ63="NG"</formula>
    </cfRule>
  </conditionalFormatting>
  <conditionalFormatting sqref="BU63:BU64">
    <cfRule type="expression" dxfId="1611" priority="2171">
      <formula>BU63="NG"</formula>
    </cfRule>
  </conditionalFormatting>
  <conditionalFormatting sqref="BI63:BI64">
    <cfRule type="expression" dxfId="1610" priority="2170">
      <formula>BI63="NG"</formula>
    </cfRule>
  </conditionalFormatting>
  <conditionalFormatting sqref="K63:L64">
    <cfRule type="expression" dxfId="1609" priority="2164">
      <formula>K63="NG"</formula>
    </cfRule>
  </conditionalFormatting>
  <conditionalFormatting sqref="W77:W78">
    <cfRule type="expression" dxfId="1608" priority="2094">
      <formula>W77="NG"</formula>
    </cfRule>
  </conditionalFormatting>
  <conditionalFormatting sqref="AV77:AV78">
    <cfRule type="expression" dxfId="1607" priority="2093">
      <formula>AV77="NG"</formula>
    </cfRule>
  </conditionalFormatting>
  <conditionalFormatting sqref="AJ77:AJ78">
    <cfRule type="expression" dxfId="1606" priority="2092">
      <formula>AJ77="NG"</formula>
    </cfRule>
  </conditionalFormatting>
  <conditionalFormatting sqref="BI77:BI78">
    <cfRule type="expression" dxfId="1605" priority="2090">
      <formula>BI77="NG"</formula>
    </cfRule>
  </conditionalFormatting>
  <conditionalFormatting sqref="K77:L78">
    <cfRule type="expression" dxfId="1604" priority="2084">
      <formula>K77="NG"</formula>
    </cfRule>
  </conditionalFormatting>
  <conditionalFormatting sqref="W91:W92">
    <cfRule type="expression" dxfId="1603" priority="2014">
      <formula>W91="NG"</formula>
    </cfRule>
  </conditionalFormatting>
  <conditionalFormatting sqref="AV91:AV92">
    <cfRule type="expression" dxfId="1602" priority="2013">
      <formula>AV91="NG"</formula>
    </cfRule>
  </conditionalFormatting>
  <conditionalFormatting sqref="AJ91:AJ92">
    <cfRule type="expression" dxfId="1601" priority="2012">
      <formula>AJ91="NG"</formula>
    </cfRule>
  </conditionalFormatting>
  <conditionalFormatting sqref="BU91:BU92">
    <cfRule type="expression" dxfId="1600" priority="2011">
      <formula>BU91="NG"</formula>
    </cfRule>
  </conditionalFormatting>
  <conditionalFormatting sqref="BI91:BI92">
    <cfRule type="expression" dxfId="1599" priority="2010">
      <formula>BI91="NG"</formula>
    </cfRule>
  </conditionalFormatting>
  <conditionalFormatting sqref="K91:L92">
    <cfRule type="expression" dxfId="1598" priority="2004">
      <formula>K91="NG"</formula>
    </cfRule>
  </conditionalFormatting>
  <conditionalFormatting sqref="W105:W106">
    <cfRule type="expression" dxfId="1597" priority="1934">
      <formula>W105="NG"</formula>
    </cfRule>
  </conditionalFormatting>
  <conditionalFormatting sqref="AV105:AV106">
    <cfRule type="expression" dxfId="1596" priority="1933">
      <formula>AV105="NG"</formula>
    </cfRule>
  </conditionalFormatting>
  <conditionalFormatting sqref="AJ105:AJ106">
    <cfRule type="expression" dxfId="1595" priority="1932">
      <formula>AJ105="NG"</formula>
    </cfRule>
  </conditionalFormatting>
  <conditionalFormatting sqref="BU105:BU106">
    <cfRule type="expression" dxfId="1594" priority="1931">
      <formula>BU105="NG"</formula>
    </cfRule>
  </conditionalFormatting>
  <conditionalFormatting sqref="BI105:BI106">
    <cfRule type="expression" dxfId="1593" priority="1930">
      <formula>BI105="NG"</formula>
    </cfRule>
  </conditionalFormatting>
  <conditionalFormatting sqref="K105:L106">
    <cfRule type="expression" dxfId="1592" priority="1924">
      <formula>K105="NG"</formula>
    </cfRule>
  </conditionalFormatting>
  <conditionalFormatting sqref="W119:X120">
    <cfRule type="expression" dxfId="1591" priority="1854">
      <formula>W119="NG"</formula>
    </cfRule>
  </conditionalFormatting>
  <conditionalFormatting sqref="AV119:AW120">
    <cfRule type="expression" dxfId="1590" priority="1853">
      <formula>AV119="NG"</formula>
    </cfRule>
  </conditionalFormatting>
  <conditionalFormatting sqref="AJ119:AK120">
    <cfRule type="expression" dxfId="1589" priority="1852">
      <formula>AJ119="NG"</formula>
    </cfRule>
  </conditionalFormatting>
  <conditionalFormatting sqref="BU119:BV120">
    <cfRule type="expression" dxfId="1588" priority="1851">
      <formula>BU119="NG"</formula>
    </cfRule>
  </conditionalFormatting>
  <conditionalFormatting sqref="BI119:BJ120">
    <cfRule type="expression" dxfId="1587" priority="1850">
      <formula>BI119="NG"</formula>
    </cfRule>
  </conditionalFormatting>
  <conditionalFormatting sqref="K119:L120">
    <cfRule type="expression" dxfId="1586" priority="1844">
      <formula>K119="NG"</formula>
    </cfRule>
  </conditionalFormatting>
  <conditionalFormatting sqref="C18:D18">
    <cfRule type="expression" dxfId="1585" priority="1772">
      <formula>COUNTIFS(祝日,C$11)=1</formula>
    </cfRule>
    <cfRule type="expression" dxfId="1584" priority="1773">
      <formula>WEEKDAY(C$11)=1</formula>
    </cfRule>
    <cfRule type="expression" dxfId="1583" priority="1774">
      <formula>WEEKDAY(C$11)=7</formula>
    </cfRule>
  </conditionalFormatting>
  <conditionalFormatting sqref="C19:D20">
    <cfRule type="expression" dxfId="1582" priority="1769">
      <formula>COUNTIFS(祝日,C$11)=1</formula>
    </cfRule>
    <cfRule type="expression" dxfId="1581" priority="1770">
      <formula>WEEKDAY(C$11)=1</formula>
    </cfRule>
    <cfRule type="expression" dxfId="1580" priority="1771">
      <formula>WEEKDAY(C$11)=7</formula>
    </cfRule>
  </conditionalFormatting>
  <conditionalFormatting sqref="C32:G32">
    <cfRule type="expression" dxfId="1579" priority="1766">
      <formula>COUNTIFS(祝日,C$25)=1</formula>
    </cfRule>
    <cfRule type="expression" dxfId="1578" priority="1767">
      <formula>WEEKDAY(C$25)=1</formula>
    </cfRule>
    <cfRule type="expression" dxfId="1577" priority="1768">
      <formula>WEEKDAY(C$25)=7</formula>
    </cfRule>
  </conditionalFormatting>
  <conditionalFormatting sqref="C33:G34">
    <cfRule type="expression" dxfId="1576" priority="1763">
      <formula>COUNTIFS(祝日,C$25)=1</formula>
    </cfRule>
    <cfRule type="expression" dxfId="1575" priority="1764">
      <formula>WEEKDAY(C$25)=1</formula>
    </cfRule>
    <cfRule type="expression" dxfId="1574" priority="1765">
      <formula>WEEKDAY(C$25)=7</formula>
    </cfRule>
  </conditionalFormatting>
  <conditionalFormatting sqref="O15:U17 Q18:U18">
    <cfRule type="expression" dxfId="1573" priority="1760">
      <formula>COUNTIFS(祝日,O$11)=1</formula>
    </cfRule>
    <cfRule type="expression" dxfId="1572" priority="1761">
      <formula>WEEKDAY(O$11)=1</formula>
    </cfRule>
    <cfRule type="expression" dxfId="1571" priority="1762">
      <formula>WEEKDAY(O$11)=7</formula>
    </cfRule>
  </conditionalFormatting>
  <conditionalFormatting sqref="Q19:U20">
    <cfRule type="expression" dxfId="1570" priority="1757">
      <formula>COUNTIFS(祝日,Q$11)=1</formula>
    </cfRule>
    <cfRule type="expression" dxfId="1569" priority="1758">
      <formula>WEEKDAY(Q$11)=1</formula>
    </cfRule>
    <cfRule type="expression" dxfId="1568" priority="1759">
      <formula>WEEKDAY(Q$11)=7</formula>
    </cfRule>
  </conditionalFormatting>
  <conditionalFormatting sqref="O18:P18">
    <cfRule type="expression" dxfId="1567" priority="1754">
      <formula>COUNTIFS(祝日,O$11)=1</formula>
    </cfRule>
    <cfRule type="expression" dxfId="1566" priority="1755">
      <formula>WEEKDAY(O$11)=1</formula>
    </cfRule>
    <cfRule type="expression" dxfId="1565" priority="1756">
      <formula>WEEKDAY(O$11)=7</formula>
    </cfRule>
  </conditionalFormatting>
  <conditionalFormatting sqref="O19:P20">
    <cfRule type="expression" dxfId="1564" priority="1751">
      <formula>COUNTIFS(祝日,O$11)=1</formula>
    </cfRule>
    <cfRule type="expression" dxfId="1563" priority="1752">
      <formula>WEEKDAY(O$11)=1</formula>
    </cfRule>
    <cfRule type="expression" dxfId="1562" priority="1753">
      <formula>WEEKDAY(O$11)=7</formula>
    </cfRule>
  </conditionalFormatting>
  <conditionalFormatting sqref="AB15:AH17 AD18:AH18">
    <cfRule type="expression" dxfId="1561" priority="1748">
      <formula>COUNTIFS(祝日,AB$11)=1</formula>
    </cfRule>
    <cfRule type="expression" dxfId="1560" priority="1749">
      <formula>WEEKDAY(AB$11)=1</formula>
    </cfRule>
    <cfRule type="expression" dxfId="1559" priority="1750">
      <formula>WEEKDAY(AB$11)=7</formula>
    </cfRule>
  </conditionalFormatting>
  <conditionalFormatting sqref="AD19:AH20">
    <cfRule type="expression" dxfId="1558" priority="1745">
      <formula>COUNTIFS(祝日,AD$11)=1</formula>
    </cfRule>
    <cfRule type="expression" dxfId="1557" priority="1746">
      <formula>WEEKDAY(AD$11)=1</formula>
    </cfRule>
    <cfRule type="expression" dxfId="1556" priority="1747">
      <formula>WEEKDAY(AD$11)=7</formula>
    </cfRule>
  </conditionalFormatting>
  <conditionalFormatting sqref="AB18:AC18">
    <cfRule type="expression" dxfId="1555" priority="1742">
      <formula>COUNTIFS(祝日,AB$11)=1</formula>
    </cfRule>
    <cfRule type="expression" dxfId="1554" priority="1743">
      <formula>WEEKDAY(AB$11)=1</formula>
    </cfRule>
    <cfRule type="expression" dxfId="1553" priority="1744">
      <formula>WEEKDAY(AB$11)=7</formula>
    </cfRule>
  </conditionalFormatting>
  <conditionalFormatting sqref="AB19:AC20">
    <cfRule type="expression" dxfId="1552" priority="1739">
      <formula>COUNTIFS(祝日,AB$11)=1</formula>
    </cfRule>
    <cfRule type="expression" dxfId="1551" priority="1740">
      <formula>WEEKDAY(AB$11)=1</formula>
    </cfRule>
    <cfRule type="expression" dxfId="1550" priority="1741">
      <formula>WEEKDAY(AB$11)=7</formula>
    </cfRule>
  </conditionalFormatting>
  <conditionalFormatting sqref="AN15:AT17 AP18:AT18">
    <cfRule type="expression" dxfId="1549" priority="1736">
      <formula>COUNTIFS(祝日,AN$11)=1</formula>
    </cfRule>
    <cfRule type="expression" dxfId="1548" priority="1737">
      <formula>WEEKDAY(AN$11)=1</formula>
    </cfRule>
    <cfRule type="expression" dxfId="1547" priority="1738">
      <formula>WEEKDAY(AN$11)=7</formula>
    </cfRule>
  </conditionalFormatting>
  <conditionalFormatting sqref="AP19:AT20">
    <cfRule type="expression" dxfId="1546" priority="1733">
      <formula>COUNTIFS(祝日,AP$11)=1</formula>
    </cfRule>
    <cfRule type="expression" dxfId="1545" priority="1734">
      <formula>WEEKDAY(AP$11)=1</formula>
    </cfRule>
    <cfRule type="expression" dxfId="1544" priority="1735">
      <formula>WEEKDAY(AP$11)=7</formula>
    </cfRule>
  </conditionalFormatting>
  <conditionalFormatting sqref="AN18:AO18">
    <cfRule type="expression" dxfId="1543" priority="1730">
      <formula>COUNTIFS(祝日,AN$11)=1</formula>
    </cfRule>
    <cfRule type="expression" dxfId="1542" priority="1731">
      <formula>WEEKDAY(AN$11)=1</formula>
    </cfRule>
    <cfRule type="expression" dxfId="1541" priority="1732">
      <formula>WEEKDAY(AN$11)=7</formula>
    </cfRule>
  </conditionalFormatting>
  <conditionalFormatting sqref="AN19:AO20">
    <cfRule type="expression" dxfId="1540" priority="1727">
      <formula>COUNTIFS(祝日,AN$11)=1</formula>
    </cfRule>
    <cfRule type="expression" dxfId="1539" priority="1728">
      <formula>WEEKDAY(AN$11)=1</formula>
    </cfRule>
    <cfRule type="expression" dxfId="1538" priority="1729">
      <formula>WEEKDAY(AN$11)=7</formula>
    </cfRule>
  </conditionalFormatting>
  <conditionalFormatting sqref="BA15:BG17 BC18:BG18">
    <cfRule type="expression" dxfId="1537" priority="1724">
      <formula>COUNTIFS(祝日,BA$11)=1</formula>
    </cfRule>
    <cfRule type="expression" dxfId="1536" priority="1725">
      <formula>WEEKDAY(BA$11)=1</formula>
    </cfRule>
    <cfRule type="expression" dxfId="1535" priority="1726">
      <formula>WEEKDAY(BA$11)=7</formula>
    </cfRule>
  </conditionalFormatting>
  <conditionalFormatting sqref="BC19:BG20">
    <cfRule type="expression" dxfId="1534" priority="1721">
      <formula>COUNTIFS(祝日,BC$11)=1</formula>
    </cfRule>
    <cfRule type="expression" dxfId="1533" priority="1722">
      <formula>WEEKDAY(BC$11)=1</formula>
    </cfRule>
    <cfRule type="expression" dxfId="1532" priority="1723">
      <formula>WEEKDAY(BC$11)=7</formula>
    </cfRule>
  </conditionalFormatting>
  <conditionalFormatting sqref="BA18:BB18">
    <cfRule type="expression" dxfId="1531" priority="1718">
      <formula>COUNTIFS(祝日,BA$11)=1</formula>
    </cfRule>
    <cfRule type="expression" dxfId="1530" priority="1719">
      <formula>WEEKDAY(BA$11)=1</formula>
    </cfRule>
    <cfRule type="expression" dxfId="1529" priority="1720">
      <formula>WEEKDAY(BA$11)=7</formula>
    </cfRule>
  </conditionalFormatting>
  <conditionalFormatting sqref="BA19:BB20">
    <cfRule type="expression" dxfId="1528" priority="1715">
      <formula>COUNTIFS(祝日,BA$11)=1</formula>
    </cfRule>
    <cfRule type="expression" dxfId="1527" priority="1716">
      <formula>WEEKDAY(BA$11)=1</formula>
    </cfRule>
    <cfRule type="expression" dxfId="1526" priority="1717">
      <formula>WEEKDAY(BA$11)=7</formula>
    </cfRule>
  </conditionalFormatting>
  <conditionalFormatting sqref="BM15:BS17 BO18:BS18">
    <cfRule type="expression" dxfId="1525" priority="1712">
      <formula>COUNTIFS(祝日,BM$11)=1</formula>
    </cfRule>
    <cfRule type="expression" dxfId="1524" priority="1713">
      <formula>WEEKDAY(BM$11)=1</formula>
    </cfRule>
    <cfRule type="expression" dxfId="1523" priority="1714">
      <formula>WEEKDAY(BM$11)=7</formula>
    </cfRule>
  </conditionalFormatting>
  <conditionalFormatting sqref="BO19:BS20">
    <cfRule type="expression" dxfId="1522" priority="1709">
      <formula>COUNTIFS(祝日,BO$11)=1</formula>
    </cfRule>
    <cfRule type="expression" dxfId="1521" priority="1710">
      <formula>WEEKDAY(BO$11)=1</formula>
    </cfRule>
    <cfRule type="expression" dxfId="1520" priority="1711">
      <formula>WEEKDAY(BO$11)=7</formula>
    </cfRule>
  </conditionalFormatting>
  <conditionalFormatting sqref="BM18:BN18">
    <cfRule type="expression" dxfId="1519" priority="1706">
      <formula>COUNTIFS(祝日,BM$11)=1</formula>
    </cfRule>
    <cfRule type="expression" dxfId="1518" priority="1707">
      <formula>WEEKDAY(BM$11)=1</formula>
    </cfRule>
    <cfRule type="expression" dxfId="1517" priority="1708">
      <formula>WEEKDAY(BM$11)=7</formula>
    </cfRule>
  </conditionalFormatting>
  <conditionalFormatting sqref="BM19:BN20">
    <cfRule type="expression" dxfId="1516" priority="1703">
      <formula>COUNTIFS(祝日,BM$11)=1</formula>
    </cfRule>
    <cfRule type="expression" dxfId="1515" priority="1704">
      <formula>WEEKDAY(BM$11)=1</formula>
    </cfRule>
    <cfRule type="expression" dxfId="1514" priority="1705">
      <formula>WEEKDAY(BM$11)=7</formula>
    </cfRule>
  </conditionalFormatting>
  <conditionalFormatting sqref="O29:U31 T32:U32">
    <cfRule type="expression" dxfId="1513" priority="1676">
      <formula>COUNTIFS(祝日,O$25)=1</formula>
    </cfRule>
    <cfRule type="expression" dxfId="1512" priority="1677">
      <formula>WEEKDAY(O$25)=1</formula>
    </cfRule>
    <cfRule type="expression" dxfId="1511" priority="1678">
      <formula>WEEKDAY(O$25)=7</formula>
    </cfRule>
  </conditionalFormatting>
  <conditionalFormatting sqref="T33:U34">
    <cfRule type="expression" dxfId="1510" priority="1673">
      <formula>COUNTIFS(祝日,T$25)=1</formula>
    </cfRule>
    <cfRule type="expression" dxfId="1509" priority="1674">
      <formula>WEEKDAY(T$25)=1</formula>
    </cfRule>
    <cfRule type="expression" dxfId="1508" priority="1675">
      <formula>WEEKDAY(T$25)=7</formula>
    </cfRule>
  </conditionalFormatting>
  <conditionalFormatting sqref="O32:S32">
    <cfRule type="expression" dxfId="1507" priority="1670">
      <formula>COUNTIFS(祝日,O$25)=1</formula>
    </cfRule>
    <cfRule type="expression" dxfId="1506" priority="1671">
      <formula>WEEKDAY(O$25)=1</formula>
    </cfRule>
    <cfRule type="expression" dxfId="1505" priority="1672">
      <formula>WEEKDAY(O$25)=7</formula>
    </cfRule>
  </conditionalFormatting>
  <conditionalFormatting sqref="O33:S34">
    <cfRule type="expression" dxfId="1504" priority="1667">
      <formula>COUNTIFS(祝日,O$25)=1</formula>
    </cfRule>
    <cfRule type="expression" dxfId="1503" priority="1668">
      <formula>WEEKDAY(O$25)=1</formula>
    </cfRule>
    <cfRule type="expression" dxfId="1502" priority="1669">
      <formula>WEEKDAY(O$25)=7</formula>
    </cfRule>
  </conditionalFormatting>
  <conditionalFormatting sqref="AB29:AH31 AG32:AH32">
    <cfRule type="expression" dxfId="1501" priority="1664">
      <formula>COUNTIFS(祝日,AB$25)=1</formula>
    </cfRule>
    <cfRule type="expression" dxfId="1500" priority="1665">
      <formula>WEEKDAY(AB$25)=1</formula>
    </cfRule>
    <cfRule type="expression" dxfId="1499" priority="1666">
      <formula>WEEKDAY(AB$25)=7</formula>
    </cfRule>
  </conditionalFormatting>
  <conditionalFormatting sqref="AG33:AH34">
    <cfRule type="expression" dxfId="1498" priority="1661">
      <formula>COUNTIFS(祝日,AG$25)=1</formula>
    </cfRule>
    <cfRule type="expression" dxfId="1497" priority="1662">
      <formula>WEEKDAY(AG$25)=1</formula>
    </cfRule>
    <cfRule type="expression" dxfId="1496" priority="1663">
      <formula>WEEKDAY(AG$25)=7</formula>
    </cfRule>
  </conditionalFormatting>
  <conditionalFormatting sqref="AB32:AF32">
    <cfRule type="expression" dxfId="1495" priority="1658">
      <formula>COUNTIFS(祝日,AB$25)=1</formula>
    </cfRule>
    <cfRule type="expression" dxfId="1494" priority="1659">
      <formula>WEEKDAY(AB$25)=1</formula>
    </cfRule>
    <cfRule type="expression" dxfId="1493" priority="1660">
      <formula>WEEKDAY(AB$25)=7</formula>
    </cfRule>
  </conditionalFormatting>
  <conditionalFormatting sqref="AB33:AF34">
    <cfRule type="expression" dxfId="1492" priority="1655">
      <formula>COUNTIFS(祝日,AB$25)=1</formula>
    </cfRule>
    <cfRule type="expression" dxfId="1491" priority="1656">
      <formula>WEEKDAY(AB$25)=1</formula>
    </cfRule>
    <cfRule type="expression" dxfId="1490" priority="1657">
      <formula>WEEKDAY(AB$25)=7</formula>
    </cfRule>
  </conditionalFormatting>
  <conditionalFormatting sqref="AN29:AT31 AS32:AT32">
    <cfRule type="expression" dxfId="1489" priority="1652">
      <formula>COUNTIFS(祝日,AN$25)=1</formula>
    </cfRule>
    <cfRule type="expression" dxfId="1488" priority="1653">
      <formula>WEEKDAY(AN$25)=1</formula>
    </cfRule>
    <cfRule type="expression" dxfId="1487" priority="1654">
      <formula>WEEKDAY(AN$25)=7</formula>
    </cfRule>
  </conditionalFormatting>
  <conditionalFormatting sqref="AS33:AT34">
    <cfRule type="expression" dxfId="1486" priority="1649">
      <formula>COUNTIFS(祝日,AS$25)=1</formula>
    </cfRule>
    <cfRule type="expression" dxfId="1485" priority="1650">
      <formula>WEEKDAY(AS$25)=1</formula>
    </cfRule>
    <cfRule type="expression" dxfId="1484" priority="1651">
      <formula>WEEKDAY(AS$25)=7</formula>
    </cfRule>
  </conditionalFormatting>
  <conditionalFormatting sqref="AN32:AR32">
    <cfRule type="expression" dxfId="1483" priority="1646">
      <formula>COUNTIFS(祝日,AN$25)=1</formula>
    </cfRule>
    <cfRule type="expression" dxfId="1482" priority="1647">
      <formula>WEEKDAY(AN$25)=1</formula>
    </cfRule>
    <cfRule type="expression" dxfId="1481" priority="1648">
      <formula>WEEKDAY(AN$25)=7</formula>
    </cfRule>
  </conditionalFormatting>
  <conditionalFormatting sqref="AN33:AR34">
    <cfRule type="expression" dxfId="1480" priority="1643">
      <formula>COUNTIFS(祝日,AN$25)=1</formula>
    </cfRule>
    <cfRule type="expression" dxfId="1479" priority="1644">
      <formula>WEEKDAY(AN$25)=1</formula>
    </cfRule>
    <cfRule type="expression" dxfId="1478" priority="1645">
      <formula>WEEKDAY(AN$25)=7</formula>
    </cfRule>
  </conditionalFormatting>
  <conditionalFormatting sqref="BA29:BG31 BF32:BG32">
    <cfRule type="expression" dxfId="1477" priority="1640">
      <formula>COUNTIFS(祝日,BA$25)=1</formula>
    </cfRule>
    <cfRule type="expression" dxfId="1476" priority="1641">
      <formula>WEEKDAY(BA$25)=1</formula>
    </cfRule>
    <cfRule type="expression" dxfId="1475" priority="1642">
      <formula>WEEKDAY(BA$25)=7</formula>
    </cfRule>
  </conditionalFormatting>
  <conditionalFormatting sqref="BF33:BG34">
    <cfRule type="expression" dxfId="1474" priority="1637">
      <formula>COUNTIFS(祝日,BF$25)=1</formula>
    </cfRule>
    <cfRule type="expression" dxfId="1473" priority="1638">
      <formula>WEEKDAY(BF$25)=1</formula>
    </cfRule>
    <cfRule type="expression" dxfId="1472" priority="1639">
      <formula>WEEKDAY(BF$25)=7</formula>
    </cfRule>
  </conditionalFormatting>
  <conditionalFormatting sqref="BA32:BE32">
    <cfRule type="expression" dxfId="1471" priority="1634">
      <formula>COUNTIFS(祝日,BA$25)=1</formula>
    </cfRule>
    <cfRule type="expression" dxfId="1470" priority="1635">
      <formula>WEEKDAY(BA$25)=1</formula>
    </cfRule>
    <cfRule type="expression" dxfId="1469" priority="1636">
      <formula>WEEKDAY(BA$25)=7</formula>
    </cfRule>
  </conditionalFormatting>
  <conditionalFormatting sqref="BA33:BE34">
    <cfRule type="expression" dxfId="1468" priority="1631">
      <formula>COUNTIFS(祝日,BA$25)=1</formula>
    </cfRule>
    <cfRule type="expression" dxfId="1467" priority="1632">
      <formula>WEEKDAY(BA$25)=1</formula>
    </cfRule>
    <cfRule type="expression" dxfId="1466" priority="1633">
      <formula>WEEKDAY(BA$25)=7</formula>
    </cfRule>
  </conditionalFormatting>
  <conditionalFormatting sqref="BM29:BS31 BR32:BS32">
    <cfRule type="expression" dxfId="1465" priority="1628">
      <formula>COUNTIFS(祝日,BM$25)=1</formula>
    </cfRule>
    <cfRule type="expression" dxfId="1464" priority="1629">
      <formula>WEEKDAY(BM$25)=1</formula>
    </cfRule>
    <cfRule type="expression" dxfId="1463" priority="1630">
      <formula>WEEKDAY(BM$25)=7</formula>
    </cfRule>
  </conditionalFormatting>
  <conditionalFormatting sqref="BR33:BS34">
    <cfRule type="expression" dxfId="1462" priority="1625">
      <formula>COUNTIFS(祝日,BR$25)=1</formula>
    </cfRule>
    <cfRule type="expression" dxfId="1461" priority="1626">
      <formula>WEEKDAY(BR$25)=1</formula>
    </cfRule>
    <cfRule type="expression" dxfId="1460" priority="1627">
      <formula>WEEKDAY(BR$25)=7</formula>
    </cfRule>
  </conditionalFormatting>
  <conditionalFormatting sqref="BM32:BQ32">
    <cfRule type="expression" dxfId="1459" priority="1622">
      <formula>COUNTIFS(祝日,BM$25)=1</formula>
    </cfRule>
    <cfRule type="expression" dxfId="1458" priority="1623">
      <formula>WEEKDAY(BM$25)=1</formula>
    </cfRule>
    <cfRule type="expression" dxfId="1457" priority="1624">
      <formula>WEEKDAY(BM$25)=7</formula>
    </cfRule>
  </conditionalFormatting>
  <conditionalFormatting sqref="BM33:BQ34">
    <cfRule type="expression" dxfId="1456" priority="1619">
      <formula>COUNTIFS(祝日,BM$25)=1</formula>
    </cfRule>
    <cfRule type="expression" dxfId="1455" priority="1620">
      <formula>WEEKDAY(BM$25)=1</formula>
    </cfRule>
    <cfRule type="expression" dxfId="1454" priority="1621">
      <formula>WEEKDAY(BM$25)=7</formula>
    </cfRule>
  </conditionalFormatting>
  <conditionalFormatting sqref="X19">
    <cfRule type="cellIs" dxfId="1453" priority="1587" operator="lessThan">
      <formula>0.285</formula>
    </cfRule>
  </conditionalFormatting>
  <conditionalFormatting sqref="X13">
    <cfRule type="expression" dxfId="1452" priority="1586">
      <formula>$C$28=""</formula>
    </cfRule>
  </conditionalFormatting>
  <conditionalFormatting sqref="X33">
    <cfRule type="cellIs" dxfId="1451" priority="1585" operator="lessThan">
      <formula>0.285</formula>
    </cfRule>
  </conditionalFormatting>
  <conditionalFormatting sqref="X103">
    <cfRule type="cellIs" dxfId="1450" priority="1579" operator="lessThan">
      <formula>0.285</formula>
    </cfRule>
  </conditionalFormatting>
  <conditionalFormatting sqref="X47">
    <cfRule type="cellIs" dxfId="1449" priority="1584" operator="lessThan">
      <formula>0.285</formula>
    </cfRule>
  </conditionalFormatting>
  <conditionalFormatting sqref="X48">
    <cfRule type="expression" dxfId="1448" priority="1583">
      <formula>X48="NG"</formula>
    </cfRule>
  </conditionalFormatting>
  <conditionalFormatting sqref="X61">
    <cfRule type="cellIs" dxfId="1447" priority="1582" operator="lessThan">
      <formula>0.285</formula>
    </cfRule>
  </conditionalFormatting>
  <conditionalFormatting sqref="X75">
    <cfRule type="cellIs" dxfId="1446" priority="1581" operator="lessThan">
      <formula>0.285</formula>
    </cfRule>
  </conditionalFormatting>
  <conditionalFormatting sqref="X89">
    <cfRule type="cellIs" dxfId="1445" priority="1580" operator="lessThan">
      <formula>0.285</formula>
    </cfRule>
  </conditionalFormatting>
  <conditionalFormatting sqref="X117">
    <cfRule type="cellIs" dxfId="1444" priority="1578" operator="lessThan">
      <formula>0.285</formula>
    </cfRule>
  </conditionalFormatting>
  <conditionalFormatting sqref="X27">
    <cfRule type="expression" dxfId="1443" priority="1577">
      <formula>$C$28=""</formula>
    </cfRule>
  </conditionalFormatting>
  <conditionalFormatting sqref="X41">
    <cfRule type="expression" dxfId="1442" priority="1576">
      <formula>$C$28=""</formula>
    </cfRule>
  </conditionalFormatting>
  <conditionalFormatting sqref="X55">
    <cfRule type="expression" dxfId="1441" priority="1575">
      <formula>$C$28=""</formula>
    </cfRule>
  </conditionalFormatting>
  <conditionalFormatting sqref="X69">
    <cfRule type="expression" dxfId="1440" priority="1574">
      <formula>$C$28=""</formula>
    </cfRule>
  </conditionalFormatting>
  <conditionalFormatting sqref="X83">
    <cfRule type="expression" dxfId="1439" priority="1573">
      <formula>$C$28=""</formula>
    </cfRule>
  </conditionalFormatting>
  <conditionalFormatting sqref="X97">
    <cfRule type="expression" dxfId="1438" priority="1572">
      <formula>$C$28=""</formula>
    </cfRule>
  </conditionalFormatting>
  <conditionalFormatting sqref="X111">
    <cfRule type="expression" dxfId="1437" priority="1571">
      <formula>$C$28=""</formula>
    </cfRule>
  </conditionalFormatting>
  <conditionalFormatting sqref="X34">
    <cfRule type="expression" dxfId="1436" priority="1570">
      <formula>X34="NG"</formula>
    </cfRule>
  </conditionalFormatting>
  <conditionalFormatting sqref="X20:X22">
    <cfRule type="expression" dxfId="1435" priority="1569">
      <formula>X20="NG"</formula>
    </cfRule>
  </conditionalFormatting>
  <conditionalFormatting sqref="X62">
    <cfRule type="expression" dxfId="1434" priority="1568">
      <formula>X62="NG"</formula>
    </cfRule>
  </conditionalFormatting>
  <conditionalFormatting sqref="X76">
    <cfRule type="expression" dxfId="1433" priority="1567">
      <formula>X76="NG"</formula>
    </cfRule>
  </conditionalFormatting>
  <conditionalFormatting sqref="X90">
    <cfRule type="expression" dxfId="1432" priority="1566">
      <formula>X90="NG"</formula>
    </cfRule>
  </conditionalFormatting>
  <conditionalFormatting sqref="X104">
    <cfRule type="expression" dxfId="1431" priority="1565">
      <formula>X104="NG"</formula>
    </cfRule>
  </conditionalFormatting>
  <conditionalFormatting sqref="X118">
    <cfRule type="expression" dxfId="1430" priority="1564">
      <formula>X118="NG"</formula>
    </cfRule>
  </conditionalFormatting>
  <conditionalFormatting sqref="X35:X36">
    <cfRule type="expression" dxfId="1429" priority="1563">
      <formula>X35="NG"</formula>
    </cfRule>
  </conditionalFormatting>
  <conditionalFormatting sqref="X49:X50">
    <cfRule type="expression" dxfId="1428" priority="1562">
      <formula>X49="NG"</formula>
    </cfRule>
  </conditionalFormatting>
  <conditionalFormatting sqref="X63:X64">
    <cfRule type="expression" dxfId="1427" priority="1561">
      <formula>X63="NG"</formula>
    </cfRule>
  </conditionalFormatting>
  <conditionalFormatting sqref="X77:X78">
    <cfRule type="expression" dxfId="1426" priority="1560">
      <formula>X77="NG"</formula>
    </cfRule>
  </conditionalFormatting>
  <conditionalFormatting sqref="X91:X92">
    <cfRule type="expression" dxfId="1425" priority="1559">
      <formula>X91="NG"</formula>
    </cfRule>
  </conditionalFormatting>
  <conditionalFormatting sqref="X105:X106">
    <cfRule type="expression" dxfId="1424" priority="1558">
      <formula>X105="NG"</formula>
    </cfRule>
  </conditionalFormatting>
  <conditionalFormatting sqref="AK19">
    <cfRule type="cellIs" dxfId="1423" priority="1557" operator="lessThan">
      <formula>0.285</formula>
    </cfRule>
  </conditionalFormatting>
  <conditionalFormatting sqref="AK13">
    <cfRule type="expression" dxfId="1422" priority="1556">
      <formula>$C$28=""</formula>
    </cfRule>
  </conditionalFormatting>
  <conditionalFormatting sqref="AK33">
    <cfRule type="cellIs" dxfId="1421" priority="1555" operator="lessThan">
      <formula>0.285</formula>
    </cfRule>
  </conditionalFormatting>
  <conditionalFormatting sqref="AK103">
    <cfRule type="cellIs" dxfId="1420" priority="1549" operator="lessThan">
      <formula>0.285</formula>
    </cfRule>
  </conditionalFormatting>
  <conditionalFormatting sqref="AK47">
    <cfRule type="cellIs" dxfId="1419" priority="1554" operator="lessThan">
      <formula>0.285</formula>
    </cfRule>
  </conditionalFormatting>
  <conditionalFormatting sqref="AK48">
    <cfRule type="expression" dxfId="1418" priority="1553">
      <formula>AK48="NG"</formula>
    </cfRule>
  </conditionalFormatting>
  <conditionalFormatting sqref="AK61">
    <cfRule type="cellIs" dxfId="1417" priority="1552" operator="lessThan">
      <formula>0.285</formula>
    </cfRule>
  </conditionalFormatting>
  <conditionalFormatting sqref="AK75">
    <cfRule type="cellIs" dxfId="1416" priority="1551" operator="lessThan">
      <formula>0.285</formula>
    </cfRule>
  </conditionalFormatting>
  <conditionalFormatting sqref="AK89">
    <cfRule type="cellIs" dxfId="1415" priority="1550" operator="lessThan">
      <formula>0.285</formula>
    </cfRule>
  </conditionalFormatting>
  <conditionalFormatting sqref="AK117">
    <cfRule type="cellIs" dxfId="1414" priority="1548" operator="lessThan">
      <formula>0.285</formula>
    </cfRule>
  </conditionalFormatting>
  <conditionalFormatting sqref="AK27">
    <cfRule type="expression" dxfId="1413" priority="1547">
      <formula>$C$28=""</formula>
    </cfRule>
  </conditionalFormatting>
  <conditionalFormatting sqref="AK41">
    <cfRule type="expression" dxfId="1412" priority="1546">
      <formula>$C$28=""</formula>
    </cfRule>
  </conditionalFormatting>
  <conditionalFormatting sqref="AK55">
    <cfRule type="expression" dxfId="1411" priority="1545">
      <formula>$C$28=""</formula>
    </cfRule>
  </conditionalFormatting>
  <conditionalFormatting sqref="AK69">
    <cfRule type="expression" dxfId="1410" priority="1544">
      <formula>$C$28=""</formula>
    </cfRule>
  </conditionalFormatting>
  <conditionalFormatting sqref="AK83">
    <cfRule type="expression" dxfId="1409" priority="1543">
      <formula>$C$28=""</formula>
    </cfRule>
  </conditionalFormatting>
  <conditionalFormatting sqref="AK97">
    <cfRule type="expression" dxfId="1408" priority="1542">
      <formula>$C$28=""</formula>
    </cfRule>
  </conditionalFormatting>
  <conditionalFormatting sqref="AK111">
    <cfRule type="expression" dxfId="1407" priority="1541">
      <formula>$C$28=""</formula>
    </cfRule>
  </conditionalFormatting>
  <conditionalFormatting sqref="AK34">
    <cfRule type="expression" dxfId="1406" priority="1540">
      <formula>AK34="NG"</formula>
    </cfRule>
  </conditionalFormatting>
  <conditionalFormatting sqref="AK20:AK22">
    <cfRule type="expression" dxfId="1405" priority="1539">
      <formula>AK20="NG"</formula>
    </cfRule>
  </conditionalFormatting>
  <conditionalFormatting sqref="AK62">
    <cfRule type="expression" dxfId="1404" priority="1538">
      <formula>AK62="NG"</formula>
    </cfRule>
  </conditionalFormatting>
  <conditionalFormatting sqref="AK76">
    <cfRule type="expression" dxfId="1403" priority="1537">
      <formula>AK76="NG"</formula>
    </cfRule>
  </conditionalFormatting>
  <conditionalFormatting sqref="AK90">
    <cfRule type="expression" dxfId="1402" priority="1536">
      <formula>AK90="NG"</formula>
    </cfRule>
  </conditionalFormatting>
  <conditionalFormatting sqref="AK104">
    <cfRule type="expression" dxfId="1401" priority="1535">
      <formula>AK104="NG"</formula>
    </cfRule>
  </conditionalFormatting>
  <conditionalFormatting sqref="AK118">
    <cfRule type="expression" dxfId="1400" priority="1534">
      <formula>AK118="NG"</formula>
    </cfRule>
  </conditionalFormatting>
  <conditionalFormatting sqref="AK35:AK36">
    <cfRule type="expression" dxfId="1399" priority="1533">
      <formula>AK35="NG"</formula>
    </cfRule>
  </conditionalFormatting>
  <conditionalFormatting sqref="AK49:AK50">
    <cfRule type="expression" dxfId="1398" priority="1532">
      <formula>AK49="NG"</formula>
    </cfRule>
  </conditionalFormatting>
  <conditionalFormatting sqref="AK63:AK64">
    <cfRule type="expression" dxfId="1397" priority="1531">
      <formula>AK63="NG"</formula>
    </cfRule>
  </conditionalFormatting>
  <conditionalFormatting sqref="AK77:AK78">
    <cfRule type="expression" dxfId="1396" priority="1530">
      <formula>AK77="NG"</formula>
    </cfRule>
  </conditionalFormatting>
  <conditionalFormatting sqref="AK91:AK92">
    <cfRule type="expression" dxfId="1395" priority="1529">
      <formula>AK91="NG"</formula>
    </cfRule>
  </conditionalFormatting>
  <conditionalFormatting sqref="AK105:AK106">
    <cfRule type="expression" dxfId="1394" priority="1528">
      <formula>AK105="NG"</formula>
    </cfRule>
  </conditionalFormatting>
  <conditionalFormatting sqref="AW19">
    <cfRule type="cellIs" dxfId="1393" priority="1527" operator="lessThan">
      <formula>0.285</formula>
    </cfRule>
  </conditionalFormatting>
  <conditionalFormatting sqref="AW13">
    <cfRule type="expression" dxfId="1392" priority="1526">
      <formula>$C$28=""</formula>
    </cfRule>
  </conditionalFormatting>
  <conditionalFormatting sqref="AW33">
    <cfRule type="cellIs" dxfId="1391" priority="1525" operator="lessThan">
      <formula>0.285</formula>
    </cfRule>
  </conditionalFormatting>
  <conditionalFormatting sqref="AW103">
    <cfRule type="cellIs" dxfId="1390" priority="1519" operator="lessThan">
      <formula>0.285</formula>
    </cfRule>
  </conditionalFormatting>
  <conditionalFormatting sqref="AW47">
    <cfRule type="cellIs" dxfId="1389" priority="1524" operator="lessThan">
      <formula>0.285</formula>
    </cfRule>
  </conditionalFormatting>
  <conditionalFormatting sqref="AW48">
    <cfRule type="expression" dxfId="1388" priority="1523">
      <formula>AW48="NG"</formula>
    </cfRule>
  </conditionalFormatting>
  <conditionalFormatting sqref="AW61">
    <cfRule type="cellIs" dxfId="1387" priority="1522" operator="lessThan">
      <formula>0.285</formula>
    </cfRule>
  </conditionalFormatting>
  <conditionalFormatting sqref="AW75">
    <cfRule type="cellIs" dxfId="1386" priority="1521" operator="lessThan">
      <formula>0.285</formula>
    </cfRule>
  </conditionalFormatting>
  <conditionalFormatting sqref="AW89">
    <cfRule type="cellIs" dxfId="1385" priority="1520" operator="lessThan">
      <formula>0.285</formula>
    </cfRule>
  </conditionalFormatting>
  <conditionalFormatting sqref="AW117">
    <cfRule type="cellIs" dxfId="1384" priority="1518" operator="lessThan">
      <formula>0.285</formula>
    </cfRule>
  </conditionalFormatting>
  <conditionalFormatting sqref="AW27">
    <cfRule type="expression" dxfId="1383" priority="1517">
      <formula>$C$28=""</formula>
    </cfRule>
  </conditionalFormatting>
  <conditionalFormatting sqref="AW41">
    <cfRule type="expression" dxfId="1382" priority="1516">
      <formula>$C$28=""</formula>
    </cfRule>
  </conditionalFormatting>
  <conditionalFormatting sqref="AW55">
    <cfRule type="expression" dxfId="1381" priority="1515">
      <formula>$C$28=""</formula>
    </cfRule>
  </conditionalFormatting>
  <conditionalFormatting sqref="AW69">
    <cfRule type="expression" dxfId="1380" priority="1514">
      <formula>$C$28=""</formula>
    </cfRule>
  </conditionalFormatting>
  <conditionalFormatting sqref="AW83">
    <cfRule type="expression" dxfId="1379" priority="1513">
      <formula>$C$28=""</formula>
    </cfRule>
  </conditionalFormatting>
  <conditionalFormatting sqref="AW97">
    <cfRule type="expression" dxfId="1378" priority="1512">
      <formula>$C$28=""</formula>
    </cfRule>
  </conditionalFormatting>
  <conditionalFormatting sqref="AW111">
    <cfRule type="expression" dxfId="1377" priority="1511">
      <formula>$C$28=""</formula>
    </cfRule>
  </conditionalFormatting>
  <conditionalFormatting sqref="AW34">
    <cfRule type="expression" dxfId="1376" priority="1510">
      <formula>AW34="NG"</formula>
    </cfRule>
  </conditionalFormatting>
  <conditionalFormatting sqref="AW20:AW22">
    <cfRule type="expression" dxfId="1375" priority="1509">
      <formula>AW20="NG"</formula>
    </cfRule>
  </conditionalFormatting>
  <conditionalFormatting sqref="AW62">
    <cfRule type="expression" dxfId="1374" priority="1508">
      <formula>AW62="NG"</formula>
    </cfRule>
  </conditionalFormatting>
  <conditionalFormatting sqref="AW76">
    <cfRule type="expression" dxfId="1373" priority="1507">
      <formula>AW76="NG"</formula>
    </cfRule>
  </conditionalFormatting>
  <conditionalFormatting sqref="AW90">
    <cfRule type="expression" dxfId="1372" priority="1506">
      <formula>AW90="NG"</formula>
    </cfRule>
  </conditionalFormatting>
  <conditionalFormatting sqref="AW104">
    <cfRule type="expression" dxfId="1371" priority="1505">
      <formula>AW104="NG"</formula>
    </cfRule>
  </conditionalFormatting>
  <conditionalFormatting sqref="AW118">
    <cfRule type="expression" dxfId="1370" priority="1504">
      <formula>AW118="NG"</formula>
    </cfRule>
  </conditionalFormatting>
  <conditionalFormatting sqref="AW35:AW36">
    <cfRule type="expression" dxfId="1369" priority="1503">
      <formula>AW35="NG"</formula>
    </cfRule>
  </conditionalFormatting>
  <conditionalFormatting sqref="AW49:AW50">
    <cfRule type="expression" dxfId="1368" priority="1502">
      <formula>AW49="NG"</formula>
    </cfRule>
  </conditionalFormatting>
  <conditionalFormatting sqref="AW63:AW64">
    <cfRule type="expression" dxfId="1367" priority="1501">
      <formula>AW63="NG"</formula>
    </cfRule>
  </conditionalFormatting>
  <conditionalFormatting sqref="AW77:AW78">
    <cfRule type="expression" dxfId="1366" priority="1500">
      <formula>AW77="NG"</formula>
    </cfRule>
  </conditionalFormatting>
  <conditionalFormatting sqref="AW91:AW92">
    <cfRule type="expression" dxfId="1365" priority="1499">
      <formula>AW91="NG"</formula>
    </cfRule>
  </conditionalFormatting>
  <conditionalFormatting sqref="AW105:AW106">
    <cfRule type="expression" dxfId="1364" priority="1498">
      <formula>AW105="NG"</formula>
    </cfRule>
  </conditionalFormatting>
  <conditionalFormatting sqref="BJ19">
    <cfRule type="cellIs" dxfId="1363" priority="1497" operator="lessThan">
      <formula>0.285</formula>
    </cfRule>
  </conditionalFormatting>
  <conditionalFormatting sqref="BJ13">
    <cfRule type="expression" dxfId="1362" priority="1496">
      <formula>$C$28=""</formula>
    </cfRule>
  </conditionalFormatting>
  <conditionalFormatting sqref="BJ33">
    <cfRule type="cellIs" dxfId="1361" priority="1495" operator="lessThan">
      <formula>0.285</formula>
    </cfRule>
  </conditionalFormatting>
  <conditionalFormatting sqref="BJ103">
    <cfRule type="cellIs" dxfId="1360" priority="1489" operator="lessThan">
      <formula>0.285</formula>
    </cfRule>
  </conditionalFormatting>
  <conditionalFormatting sqref="BJ47">
    <cfRule type="cellIs" dxfId="1359" priority="1494" operator="lessThan">
      <formula>0.285</formula>
    </cfRule>
  </conditionalFormatting>
  <conditionalFormatting sqref="BJ48">
    <cfRule type="expression" dxfId="1358" priority="1493">
      <formula>BJ48="NG"</formula>
    </cfRule>
  </conditionalFormatting>
  <conditionalFormatting sqref="BJ61">
    <cfRule type="cellIs" dxfId="1357" priority="1492" operator="lessThan">
      <formula>0.285</formula>
    </cfRule>
  </conditionalFormatting>
  <conditionalFormatting sqref="BJ75">
    <cfRule type="cellIs" dxfId="1356" priority="1491" operator="lessThan">
      <formula>0.285</formula>
    </cfRule>
  </conditionalFormatting>
  <conditionalFormatting sqref="BJ89">
    <cfRule type="cellIs" dxfId="1355" priority="1490" operator="lessThan">
      <formula>0.285</formula>
    </cfRule>
  </conditionalFormatting>
  <conditionalFormatting sqref="BJ117">
    <cfRule type="cellIs" dxfId="1354" priority="1488" operator="lessThan">
      <formula>0.285</formula>
    </cfRule>
  </conditionalFormatting>
  <conditionalFormatting sqref="BJ27">
    <cfRule type="expression" dxfId="1353" priority="1487">
      <formula>$C$28=""</formula>
    </cfRule>
  </conditionalFormatting>
  <conditionalFormatting sqref="BJ41">
    <cfRule type="expression" dxfId="1352" priority="1486">
      <formula>$C$28=""</formula>
    </cfRule>
  </conditionalFormatting>
  <conditionalFormatting sqref="BJ55">
    <cfRule type="expression" dxfId="1351" priority="1485">
      <formula>$C$28=""</formula>
    </cfRule>
  </conditionalFormatting>
  <conditionalFormatting sqref="BJ69">
    <cfRule type="expression" dxfId="1350" priority="1484">
      <formula>$C$28=""</formula>
    </cfRule>
  </conditionalFormatting>
  <conditionalFormatting sqref="BJ83">
    <cfRule type="expression" dxfId="1349" priority="1483">
      <formula>$C$28=""</formula>
    </cfRule>
  </conditionalFormatting>
  <conditionalFormatting sqref="BJ97">
    <cfRule type="expression" dxfId="1348" priority="1482">
      <formula>$C$28=""</formula>
    </cfRule>
  </conditionalFormatting>
  <conditionalFormatting sqref="BJ111">
    <cfRule type="expression" dxfId="1347" priority="1481">
      <formula>$C$28=""</formula>
    </cfRule>
  </conditionalFormatting>
  <conditionalFormatting sqref="BJ34">
    <cfRule type="expression" dxfId="1346" priority="1480">
      <formula>BJ34="NG"</formula>
    </cfRule>
  </conditionalFormatting>
  <conditionalFormatting sqref="BJ20:BJ22">
    <cfRule type="expression" dxfId="1345" priority="1479">
      <formula>BJ20="NG"</formula>
    </cfRule>
  </conditionalFormatting>
  <conditionalFormatting sqref="BJ62">
    <cfRule type="expression" dxfId="1344" priority="1478">
      <formula>BJ62="NG"</formula>
    </cfRule>
  </conditionalFormatting>
  <conditionalFormatting sqref="BJ76">
    <cfRule type="expression" dxfId="1343" priority="1477">
      <formula>BJ76="NG"</formula>
    </cfRule>
  </conditionalFormatting>
  <conditionalFormatting sqref="BJ90">
    <cfRule type="expression" dxfId="1342" priority="1476">
      <formula>BJ90="NG"</formula>
    </cfRule>
  </conditionalFormatting>
  <conditionalFormatting sqref="BJ104">
    <cfRule type="expression" dxfId="1341" priority="1475">
      <formula>BJ104="NG"</formula>
    </cfRule>
  </conditionalFormatting>
  <conditionalFormatting sqref="BJ118">
    <cfRule type="expression" dxfId="1340" priority="1474">
      <formula>BJ118="NG"</formula>
    </cfRule>
  </conditionalFormatting>
  <conditionalFormatting sqref="BJ35:BJ36">
    <cfRule type="expression" dxfId="1339" priority="1473">
      <formula>BJ35="NG"</formula>
    </cfRule>
  </conditionalFormatting>
  <conditionalFormatting sqref="BJ49:BJ50">
    <cfRule type="expression" dxfId="1338" priority="1472">
      <formula>BJ49="NG"</formula>
    </cfRule>
  </conditionalFormatting>
  <conditionalFormatting sqref="BJ63:BJ64">
    <cfRule type="expression" dxfId="1337" priority="1471">
      <formula>BJ63="NG"</formula>
    </cfRule>
  </conditionalFormatting>
  <conditionalFormatting sqref="BJ77:BJ78">
    <cfRule type="expression" dxfId="1336" priority="1470">
      <formula>BJ77="NG"</formula>
    </cfRule>
  </conditionalFormatting>
  <conditionalFormatting sqref="BJ91:BJ92">
    <cfRule type="expression" dxfId="1335" priority="1469">
      <formula>BJ91="NG"</formula>
    </cfRule>
  </conditionalFormatting>
  <conditionalFormatting sqref="BJ105:BJ106">
    <cfRule type="expression" dxfId="1334" priority="1468">
      <formula>BJ105="NG"</formula>
    </cfRule>
  </conditionalFormatting>
  <conditionalFormatting sqref="BV19">
    <cfRule type="cellIs" dxfId="1333" priority="1467" operator="lessThan">
      <formula>0.285</formula>
    </cfRule>
  </conditionalFormatting>
  <conditionalFormatting sqref="BV13">
    <cfRule type="expression" dxfId="1332" priority="1466">
      <formula>$C$28=""</formula>
    </cfRule>
  </conditionalFormatting>
  <conditionalFormatting sqref="BV33">
    <cfRule type="cellIs" dxfId="1331" priority="1465" operator="lessThan">
      <formula>0.285</formula>
    </cfRule>
  </conditionalFormatting>
  <conditionalFormatting sqref="BV103">
    <cfRule type="cellIs" dxfId="1330" priority="1459" operator="lessThan">
      <formula>0.285</formula>
    </cfRule>
  </conditionalFormatting>
  <conditionalFormatting sqref="BV47">
    <cfRule type="cellIs" dxfId="1329" priority="1464" operator="lessThan">
      <formula>0.285</formula>
    </cfRule>
  </conditionalFormatting>
  <conditionalFormatting sqref="BV48">
    <cfRule type="expression" dxfId="1328" priority="1463">
      <formula>BV48="NG"</formula>
    </cfRule>
  </conditionalFormatting>
  <conditionalFormatting sqref="BV61">
    <cfRule type="cellIs" dxfId="1327" priority="1462" operator="lessThan">
      <formula>0.285</formula>
    </cfRule>
  </conditionalFormatting>
  <conditionalFormatting sqref="BV75">
    <cfRule type="cellIs" dxfId="1326" priority="1461" operator="lessThan">
      <formula>0.285</formula>
    </cfRule>
  </conditionalFormatting>
  <conditionalFormatting sqref="BV89">
    <cfRule type="cellIs" dxfId="1325" priority="1460" operator="lessThan">
      <formula>0.285</formula>
    </cfRule>
  </conditionalFormatting>
  <conditionalFormatting sqref="BV117">
    <cfRule type="cellIs" dxfId="1324" priority="1458" operator="lessThan">
      <formula>0.285</formula>
    </cfRule>
  </conditionalFormatting>
  <conditionalFormatting sqref="BV27">
    <cfRule type="expression" dxfId="1323" priority="1457">
      <formula>$C$28=""</formula>
    </cfRule>
  </conditionalFormatting>
  <conditionalFormatting sqref="BV41">
    <cfRule type="expression" dxfId="1322" priority="1456">
      <formula>$C$28=""</formula>
    </cfRule>
  </conditionalFormatting>
  <conditionalFormatting sqref="BV55">
    <cfRule type="expression" dxfId="1321" priority="1455">
      <formula>$C$28=""</formula>
    </cfRule>
  </conditionalFormatting>
  <conditionalFormatting sqref="BV69">
    <cfRule type="expression" dxfId="1320" priority="1454">
      <formula>$C$28=""</formula>
    </cfRule>
  </conditionalFormatting>
  <conditionalFormatting sqref="BV83">
    <cfRule type="expression" dxfId="1319" priority="1453">
      <formula>$C$28=""</formula>
    </cfRule>
  </conditionalFormatting>
  <conditionalFormatting sqref="BV97">
    <cfRule type="expression" dxfId="1318" priority="1452">
      <formula>$C$28=""</formula>
    </cfRule>
  </conditionalFormatting>
  <conditionalFormatting sqref="BV111">
    <cfRule type="expression" dxfId="1317" priority="1451">
      <formula>$C$28=""</formula>
    </cfRule>
  </conditionalFormatting>
  <conditionalFormatting sqref="BV34">
    <cfRule type="expression" dxfId="1316" priority="1450">
      <formula>BV34="NG"</formula>
    </cfRule>
  </conditionalFormatting>
  <conditionalFormatting sqref="BV20:BV22">
    <cfRule type="expression" dxfId="1315" priority="1449">
      <formula>BV20="NG"</formula>
    </cfRule>
  </conditionalFormatting>
  <conditionalFormatting sqref="BV62">
    <cfRule type="expression" dxfId="1314" priority="1448">
      <formula>BV62="NG"</formula>
    </cfRule>
  </conditionalFormatting>
  <conditionalFormatting sqref="BV76">
    <cfRule type="expression" dxfId="1313" priority="1447">
      <formula>BV76="NG"</formula>
    </cfRule>
  </conditionalFormatting>
  <conditionalFormatting sqref="BV90">
    <cfRule type="expression" dxfId="1312" priority="1446">
      <formula>BV90="NG"</formula>
    </cfRule>
  </conditionalFormatting>
  <conditionalFormatting sqref="BV104">
    <cfRule type="expression" dxfId="1311" priority="1445">
      <formula>BV104="NG"</formula>
    </cfRule>
  </conditionalFormatting>
  <conditionalFormatting sqref="BV118">
    <cfRule type="expression" dxfId="1310" priority="1444">
      <formula>BV118="NG"</formula>
    </cfRule>
  </conditionalFormatting>
  <conditionalFormatting sqref="BV35:BV36">
    <cfRule type="expression" dxfId="1309" priority="1443">
      <formula>BV35="NG"</formula>
    </cfRule>
  </conditionalFormatting>
  <conditionalFormatting sqref="BV49:BV50">
    <cfRule type="expression" dxfId="1308" priority="1442">
      <formula>BV49="NG"</formula>
    </cfRule>
  </conditionalFormatting>
  <conditionalFormatting sqref="BV63:BV64">
    <cfRule type="expression" dxfId="1307" priority="1441">
      <formula>BV63="NG"</formula>
    </cfRule>
  </conditionalFormatting>
  <conditionalFormatting sqref="BV77:BV78">
    <cfRule type="expression" dxfId="1306" priority="1440">
      <formula>BV77="NG"</formula>
    </cfRule>
  </conditionalFormatting>
  <conditionalFormatting sqref="BV91:BV92">
    <cfRule type="expression" dxfId="1305" priority="1439">
      <formula>BV91="NG"</formula>
    </cfRule>
  </conditionalFormatting>
  <conditionalFormatting sqref="BV105:BV106">
    <cfRule type="expression" dxfId="1304" priority="1438">
      <formula>BV105="NG"</formula>
    </cfRule>
  </conditionalFormatting>
  <conditionalFormatting sqref="CT77:CT78">
    <cfRule type="expression" dxfId="1303" priority="1125">
      <formula>CT77="NG"</formula>
    </cfRule>
  </conditionalFormatting>
  <conditionalFormatting sqref="CT19">
    <cfRule type="cellIs" dxfId="1302" priority="1319" operator="lessThan">
      <formula>0.285</formula>
    </cfRule>
  </conditionalFormatting>
  <conditionalFormatting sqref="CT21:CT22">
    <cfRule type="expression" dxfId="1301" priority="1318">
      <formula>CT21="NG"</formula>
    </cfRule>
  </conditionalFormatting>
  <conditionalFormatting sqref="CL13:CR14">
    <cfRule type="expression" dxfId="1300" priority="1317">
      <formula>COUNTIFS(祝日,CL$11)=1</formula>
    </cfRule>
    <cfRule type="expression" dxfId="1299" priority="1320">
      <formula>WEEKDAY(CL$11)=1</formula>
    </cfRule>
    <cfRule type="expression" dxfId="1298" priority="1321">
      <formula>WEEKDAY(CL$11)=7</formula>
    </cfRule>
  </conditionalFormatting>
  <conditionalFormatting sqref="CT33">
    <cfRule type="cellIs" dxfId="1297" priority="1314" operator="lessThan">
      <formula>0.285</formula>
    </cfRule>
  </conditionalFormatting>
  <conditionalFormatting sqref="CL27:CR28">
    <cfRule type="expression" dxfId="1296" priority="1313">
      <formula>COUNTIFS(祝日,CL$25)=1</formula>
    </cfRule>
    <cfRule type="expression" dxfId="1295" priority="1315">
      <formula>WEEKDAY(CL$25)=1</formula>
    </cfRule>
    <cfRule type="expression" dxfId="1294" priority="1316">
      <formula>WEEKDAY(CL$25)=7</formula>
    </cfRule>
  </conditionalFormatting>
  <conditionalFormatting sqref="CT47">
    <cfRule type="cellIs" dxfId="1293" priority="1310" operator="lessThan">
      <formula>0.285</formula>
    </cfRule>
  </conditionalFormatting>
  <conditionalFormatting sqref="CL41:CR46">
    <cfRule type="expression" dxfId="1292" priority="1309">
      <formula>COUNTIFS(祝日,CL$39)=1</formula>
    </cfRule>
    <cfRule type="expression" dxfId="1291" priority="1311">
      <formula>WEEKDAY(CL$39)=1</formula>
    </cfRule>
    <cfRule type="expression" dxfId="1290" priority="1312">
      <formula>WEEKDAY(CL$39)=7</formula>
    </cfRule>
  </conditionalFormatting>
  <conditionalFormatting sqref="CT61">
    <cfRule type="cellIs" dxfId="1289" priority="1306" operator="lessThan">
      <formula>0.285</formula>
    </cfRule>
  </conditionalFormatting>
  <conditionalFormatting sqref="CL55:CR59">
    <cfRule type="expression" dxfId="1288" priority="1305">
      <formula>COUNTIFS(祝日,CL$53)=1</formula>
    </cfRule>
    <cfRule type="expression" dxfId="1287" priority="1307">
      <formula>WEEKDAY(CL$53)=1</formula>
    </cfRule>
    <cfRule type="expression" dxfId="1286" priority="1308">
      <formula>WEEKDAY(CL$53)=7</formula>
    </cfRule>
  </conditionalFormatting>
  <conditionalFormatting sqref="CT75">
    <cfRule type="cellIs" dxfId="1285" priority="1302" operator="lessThan">
      <formula>0.285</formula>
    </cfRule>
  </conditionalFormatting>
  <conditionalFormatting sqref="CL69:CR73">
    <cfRule type="expression" dxfId="1284" priority="1301">
      <formula>COUNTIFS(祝日,CL$67)=1</formula>
    </cfRule>
    <cfRule type="expression" dxfId="1283" priority="1303">
      <formula>WEEKDAY(CL$67)=1</formula>
    </cfRule>
    <cfRule type="expression" dxfId="1282" priority="1304">
      <formula>WEEKDAY(CL$67)=7</formula>
    </cfRule>
  </conditionalFormatting>
  <conditionalFormatting sqref="CT89">
    <cfRule type="cellIs" dxfId="1281" priority="1298" operator="lessThan">
      <formula>0.285</formula>
    </cfRule>
  </conditionalFormatting>
  <conditionalFormatting sqref="CL83:CR88">
    <cfRule type="expression" dxfId="1280" priority="1297">
      <formula>COUNTIFS(祝日,CL$81)=1</formula>
    </cfRule>
    <cfRule type="expression" dxfId="1279" priority="1299">
      <formula>WEEKDAY(CL$81)=1</formula>
    </cfRule>
    <cfRule type="expression" dxfId="1278" priority="1300">
      <formula>WEEKDAY(CL$81)=7</formula>
    </cfRule>
  </conditionalFormatting>
  <conditionalFormatting sqref="CT103">
    <cfRule type="cellIs" dxfId="1277" priority="1294" operator="lessThan">
      <formula>0.285</formula>
    </cfRule>
  </conditionalFormatting>
  <conditionalFormatting sqref="CL97:CR102">
    <cfRule type="expression" dxfId="1276" priority="1293">
      <formula>COUNTIFS(祝日,CL$95)=1</formula>
    </cfRule>
    <cfRule type="expression" dxfId="1275" priority="1295">
      <formula>WEEKDAY(CL$95)=1</formula>
    </cfRule>
    <cfRule type="expression" dxfId="1274" priority="1296">
      <formula>WEEKDAY(CL$95)=7</formula>
    </cfRule>
  </conditionalFormatting>
  <conditionalFormatting sqref="CT117">
    <cfRule type="cellIs" dxfId="1273" priority="1290" operator="lessThan">
      <formula>0.285</formula>
    </cfRule>
  </conditionalFormatting>
  <conditionalFormatting sqref="CL111:CR116">
    <cfRule type="expression" dxfId="1272" priority="1289">
      <formula>COUNTIFS(祝日,CL$109)=1</formula>
    </cfRule>
    <cfRule type="expression" dxfId="1271" priority="1291">
      <formula>WEEKDAY(CL$109)=1</formula>
    </cfRule>
    <cfRule type="expression" dxfId="1270" priority="1292">
      <formula>WEEKDAY(CL$109)=7</formula>
    </cfRule>
  </conditionalFormatting>
  <conditionalFormatting sqref="CH19">
    <cfRule type="cellIs" dxfId="1269" priority="1286" operator="lessThan">
      <formula>0.285</formula>
    </cfRule>
  </conditionalFormatting>
  <conditionalFormatting sqref="CH21:CH22">
    <cfRule type="expression" dxfId="1268" priority="1285">
      <formula>CH21="NG"</formula>
    </cfRule>
  </conditionalFormatting>
  <conditionalFormatting sqref="BZ13:CF14">
    <cfRule type="expression" dxfId="1267" priority="1284">
      <formula>COUNTIFS(祝日,BZ$11)=1</formula>
    </cfRule>
    <cfRule type="expression" dxfId="1266" priority="1287">
      <formula>WEEKDAY(BZ$11)=1</formula>
    </cfRule>
    <cfRule type="expression" dxfId="1265" priority="1288">
      <formula>WEEKDAY(BZ$11)=7</formula>
    </cfRule>
  </conditionalFormatting>
  <conditionalFormatting sqref="CH33">
    <cfRule type="cellIs" dxfId="1264" priority="1281" operator="lessThan">
      <formula>0.285</formula>
    </cfRule>
  </conditionalFormatting>
  <conditionalFormatting sqref="BZ27:CF28">
    <cfRule type="expression" dxfId="1263" priority="1280">
      <formula>COUNTIFS(祝日,BZ$25)=1</formula>
    </cfRule>
    <cfRule type="expression" dxfId="1262" priority="1282">
      <formula>WEEKDAY(BZ$25)=1</formula>
    </cfRule>
    <cfRule type="expression" dxfId="1261" priority="1283">
      <formula>WEEKDAY(BZ$25)=7</formula>
    </cfRule>
  </conditionalFormatting>
  <conditionalFormatting sqref="CH47">
    <cfRule type="cellIs" dxfId="1260" priority="1277" operator="lessThan">
      <formula>0.285</formula>
    </cfRule>
  </conditionalFormatting>
  <conditionalFormatting sqref="BZ41:CF46">
    <cfRule type="expression" dxfId="1259" priority="1276">
      <formula>COUNTIFS(祝日,BZ$39)=1</formula>
    </cfRule>
    <cfRule type="expression" dxfId="1258" priority="1278">
      <formula>WEEKDAY(BZ$39)=1</formula>
    </cfRule>
    <cfRule type="expression" dxfId="1257" priority="1279">
      <formula>WEEKDAY(BZ$39)=7</formula>
    </cfRule>
  </conditionalFormatting>
  <conditionalFormatting sqref="CH61">
    <cfRule type="cellIs" dxfId="1256" priority="1273" operator="lessThan">
      <formula>0.285</formula>
    </cfRule>
  </conditionalFormatting>
  <conditionalFormatting sqref="BZ55:CF59">
    <cfRule type="expression" dxfId="1255" priority="1272">
      <formula>COUNTIFS(祝日,BZ$53)=1</formula>
    </cfRule>
    <cfRule type="expression" dxfId="1254" priority="1274">
      <formula>WEEKDAY(BZ$53)=1</formula>
    </cfRule>
    <cfRule type="expression" dxfId="1253" priority="1275">
      <formula>WEEKDAY(BZ$53)=7</formula>
    </cfRule>
  </conditionalFormatting>
  <conditionalFormatting sqref="CH75">
    <cfRule type="cellIs" dxfId="1252" priority="1269" operator="lessThan">
      <formula>0.285</formula>
    </cfRule>
  </conditionalFormatting>
  <conditionalFormatting sqref="BZ69:CF73">
    <cfRule type="expression" dxfId="1251" priority="1268">
      <formula>COUNTIFS(祝日,BZ$67)=1</formula>
    </cfRule>
    <cfRule type="expression" dxfId="1250" priority="1270">
      <formula>WEEKDAY(BZ$67)=1</formula>
    </cfRule>
    <cfRule type="expression" dxfId="1249" priority="1271">
      <formula>WEEKDAY(BZ$67)=7</formula>
    </cfRule>
  </conditionalFormatting>
  <conditionalFormatting sqref="CH89">
    <cfRule type="cellIs" dxfId="1248" priority="1265" operator="lessThan">
      <formula>0.285</formula>
    </cfRule>
  </conditionalFormatting>
  <conditionalFormatting sqref="BZ83:CF88">
    <cfRule type="expression" dxfId="1247" priority="1264">
      <formula>COUNTIFS(祝日,BZ$81)=1</formula>
    </cfRule>
    <cfRule type="expression" dxfId="1246" priority="1266">
      <formula>WEEKDAY(BZ$81)=1</formula>
    </cfRule>
    <cfRule type="expression" dxfId="1245" priority="1267">
      <formula>WEEKDAY(BZ$81)=7</formula>
    </cfRule>
  </conditionalFormatting>
  <conditionalFormatting sqref="CH103">
    <cfRule type="cellIs" dxfId="1244" priority="1261" operator="lessThan">
      <formula>0.285</formula>
    </cfRule>
  </conditionalFormatting>
  <conditionalFormatting sqref="BZ97:CF102">
    <cfRule type="expression" dxfId="1243" priority="1260">
      <formula>COUNTIFS(祝日,BZ$95)=1</formula>
    </cfRule>
    <cfRule type="expression" dxfId="1242" priority="1262">
      <formula>WEEKDAY(BZ$95)=1</formula>
    </cfRule>
    <cfRule type="expression" dxfId="1241" priority="1263">
      <formula>WEEKDAY(BZ$95)=7</formula>
    </cfRule>
  </conditionalFormatting>
  <conditionalFormatting sqref="CH117">
    <cfRule type="cellIs" dxfId="1240" priority="1257" operator="lessThan">
      <formula>0.285</formula>
    </cfRule>
  </conditionalFormatting>
  <conditionalFormatting sqref="BZ111:CF116">
    <cfRule type="expression" dxfId="1239" priority="1256">
      <formula>COUNTIFS(祝日,BZ$109)=1</formula>
    </cfRule>
    <cfRule type="expression" dxfId="1238" priority="1258">
      <formula>WEEKDAY(BZ$109)=1</formula>
    </cfRule>
    <cfRule type="expression" dxfId="1237" priority="1259">
      <formula>WEEKDAY(BZ$109)=7</formula>
    </cfRule>
  </conditionalFormatting>
  <conditionalFormatting sqref="BZ47:CF48">
    <cfRule type="expression" dxfId="1236" priority="1253">
      <formula>COUNTIFS(祝日,BZ$39)=1</formula>
    </cfRule>
    <cfRule type="expression" dxfId="1235" priority="1254">
      <formula>WEEKDAY(BZ$39)=1</formula>
    </cfRule>
    <cfRule type="expression" dxfId="1234" priority="1255">
      <formula>WEEKDAY(BZ$39)=7</formula>
    </cfRule>
  </conditionalFormatting>
  <conditionalFormatting sqref="BZ89:CF90">
    <cfRule type="expression" dxfId="1233" priority="1244">
      <formula>COUNTIFS(祝日,BZ$81)=1</formula>
    </cfRule>
    <cfRule type="expression" dxfId="1232" priority="1245">
      <formula>WEEKDAY(BZ$81)=1</formula>
    </cfRule>
    <cfRule type="expression" dxfId="1231" priority="1246">
      <formula>WEEKDAY(BZ$81)=7</formula>
    </cfRule>
  </conditionalFormatting>
  <conditionalFormatting sqref="BZ103:CF104">
    <cfRule type="expression" dxfId="1230" priority="1241">
      <formula>COUNTIFS(祝日,BZ$95)=1</formula>
    </cfRule>
    <cfRule type="expression" dxfId="1229" priority="1242">
      <formula>WEEKDAY(BZ$95)=1</formula>
    </cfRule>
    <cfRule type="expression" dxfId="1228" priority="1243">
      <formula>WEEKDAY(BZ$95)=7</formula>
    </cfRule>
  </conditionalFormatting>
  <conditionalFormatting sqref="BZ117:CF118">
    <cfRule type="expression" dxfId="1227" priority="1238">
      <formula>COUNTIFS(祝日,BZ$109)=1</formula>
    </cfRule>
    <cfRule type="expression" dxfId="1226" priority="1239">
      <formula>WEEKDAY(BZ$109)=1</formula>
    </cfRule>
    <cfRule type="expression" dxfId="1225" priority="1240">
      <formula>WEEKDAY(BZ$109)=7</formula>
    </cfRule>
  </conditionalFormatting>
  <conditionalFormatting sqref="CL47:CR48">
    <cfRule type="expression" dxfId="1224" priority="1235">
      <formula>COUNTIFS(祝日,CL$39)=1</formula>
    </cfRule>
    <cfRule type="expression" dxfId="1223" priority="1236">
      <formula>WEEKDAY(CL$39)=1</formula>
    </cfRule>
    <cfRule type="expression" dxfId="1222" priority="1237">
      <formula>WEEKDAY(CL$39)=7</formula>
    </cfRule>
  </conditionalFormatting>
  <conditionalFormatting sqref="CL89:CR90">
    <cfRule type="expression" dxfId="1221" priority="1226">
      <formula>COUNTIFS(祝日,CL$81)=1</formula>
    </cfRule>
    <cfRule type="expression" dxfId="1220" priority="1227">
      <formula>WEEKDAY(CL$81)=1</formula>
    </cfRule>
    <cfRule type="expression" dxfId="1219" priority="1228">
      <formula>WEEKDAY(CL$81)=7</formula>
    </cfRule>
  </conditionalFormatting>
  <conditionalFormatting sqref="CL103:CR104">
    <cfRule type="expression" dxfId="1218" priority="1223">
      <formula>COUNTIFS(祝日,CL$95)=1</formula>
    </cfRule>
    <cfRule type="expression" dxfId="1217" priority="1224">
      <formula>WEEKDAY(CL$95)=1</formula>
    </cfRule>
    <cfRule type="expression" dxfId="1216" priority="1225">
      <formula>WEEKDAY(CL$95)=7</formula>
    </cfRule>
  </conditionalFormatting>
  <conditionalFormatting sqref="CL117:CR118">
    <cfRule type="expression" dxfId="1215" priority="1220">
      <formula>COUNTIFS(祝日,CL$109)=1</formula>
    </cfRule>
    <cfRule type="expression" dxfId="1214" priority="1221">
      <formula>WEEKDAY(CL$109)=1</formula>
    </cfRule>
    <cfRule type="expression" dxfId="1213" priority="1222">
      <formula>WEEKDAY(CL$109)=7</formula>
    </cfRule>
  </conditionalFormatting>
  <conditionalFormatting sqref="CH13">
    <cfRule type="expression" dxfId="1212" priority="1219">
      <formula>$C$28=""</formula>
    </cfRule>
  </conditionalFormatting>
  <conditionalFormatting sqref="CH27">
    <cfRule type="expression" dxfId="1211" priority="1218">
      <formula>$C$28=""</formula>
    </cfRule>
  </conditionalFormatting>
  <conditionalFormatting sqref="CH41">
    <cfRule type="expression" dxfId="1210" priority="1217">
      <formula>$C$28=""</formula>
    </cfRule>
  </conditionalFormatting>
  <conditionalFormatting sqref="CH55">
    <cfRule type="expression" dxfId="1209" priority="1216">
      <formula>$C$28=""</formula>
    </cfRule>
  </conditionalFormatting>
  <conditionalFormatting sqref="CH69">
    <cfRule type="expression" dxfId="1208" priority="1215">
      <formula>$C$28=""</formula>
    </cfRule>
  </conditionalFormatting>
  <conditionalFormatting sqref="CH83">
    <cfRule type="expression" dxfId="1207" priority="1214">
      <formula>$C$28=""</formula>
    </cfRule>
  </conditionalFormatting>
  <conditionalFormatting sqref="CH97">
    <cfRule type="expression" dxfId="1206" priority="1213">
      <formula>$C$28=""</formula>
    </cfRule>
  </conditionalFormatting>
  <conditionalFormatting sqref="CH111">
    <cfRule type="expression" dxfId="1205" priority="1212">
      <formula>$C$28=""</formula>
    </cfRule>
  </conditionalFormatting>
  <conditionalFormatting sqref="CT111">
    <cfRule type="expression" dxfId="1204" priority="1211">
      <formula>$C$28=""</formula>
    </cfRule>
  </conditionalFormatting>
  <conditionalFormatting sqref="CT97">
    <cfRule type="expression" dxfId="1203" priority="1210">
      <formula>$C$28=""</formula>
    </cfRule>
  </conditionalFormatting>
  <conditionalFormatting sqref="CT83">
    <cfRule type="expression" dxfId="1202" priority="1209">
      <formula>$C$28=""</formula>
    </cfRule>
  </conditionalFormatting>
  <conditionalFormatting sqref="CT69">
    <cfRule type="expression" dxfId="1201" priority="1208">
      <formula>$C$28=""</formula>
    </cfRule>
  </conditionalFormatting>
  <conditionalFormatting sqref="CT55">
    <cfRule type="expression" dxfId="1200" priority="1207">
      <formula>$C$28=""</formula>
    </cfRule>
  </conditionalFormatting>
  <conditionalFormatting sqref="CT41">
    <cfRule type="expression" dxfId="1199" priority="1206">
      <formula>$C$28=""</formula>
    </cfRule>
  </conditionalFormatting>
  <conditionalFormatting sqref="CT27">
    <cfRule type="expression" dxfId="1198" priority="1205">
      <formula>$C$28=""</formula>
    </cfRule>
  </conditionalFormatting>
  <conditionalFormatting sqref="CT13">
    <cfRule type="expression" dxfId="1197" priority="1204">
      <formula>$C$28=""</formula>
    </cfRule>
  </conditionalFormatting>
  <conditionalFormatting sqref="CT35:CT36">
    <cfRule type="expression" dxfId="1196" priority="1185">
      <formula>CT35="NG"</formula>
    </cfRule>
  </conditionalFormatting>
  <conditionalFormatting sqref="CH35:CH36">
    <cfRule type="expression" dxfId="1195" priority="1184">
      <formula>CH35="NG"</formula>
    </cfRule>
  </conditionalFormatting>
  <conditionalFormatting sqref="CT49:CT50">
    <cfRule type="expression" dxfId="1194" priority="1165">
      <formula>CT49="NG"</formula>
    </cfRule>
  </conditionalFormatting>
  <conditionalFormatting sqref="CH49:CH50">
    <cfRule type="expression" dxfId="1193" priority="1164">
      <formula>CH49="NG"</formula>
    </cfRule>
  </conditionalFormatting>
  <conditionalFormatting sqref="CT63:CT64">
    <cfRule type="expression" dxfId="1192" priority="1145">
      <formula>CT63="NG"</formula>
    </cfRule>
  </conditionalFormatting>
  <conditionalFormatting sqref="CH63:CH64">
    <cfRule type="expression" dxfId="1191" priority="1144">
      <formula>CH63="NG"</formula>
    </cfRule>
  </conditionalFormatting>
  <conditionalFormatting sqref="CH77:CH78">
    <cfRule type="expression" dxfId="1190" priority="1124">
      <formula>CH77="NG"</formula>
    </cfRule>
  </conditionalFormatting>
  <conditionalFormatting sqref="CT91:CT92">
    <cfRule type="expression" dxfId="1189" priority="1105">
      <formula>CT91="NG"</formula>
    </cfRule>
  </conditionalFormatting>
  <conditionalFormatting sqref="CH91:CH92">
    <cfRule type="expression" dxfId="1188" priority="1104">
      <formula>CH91="NG"</formula>
    </cfRule>
  </conditionalFormatting>
  <conditionalFormatting sqref="CT105:CT106">
    <cfRule type="expression" dxfId="1187" priority="1085">
      <formula>CT105="NG"</formula>
    </cfRule>
  </conditionalFormatting>
  <conditionalFormatting sqref="CH105:CH106">
    <cfRule type="expression" dxfId="1186" priority="1084">
      <formula>CH105="NG"</formula>
    </cfRule>
  </conditionalFormatting>
  <conditionalFormatting sqref="CT119:CU120">
    <cfRule type="expression" dxfId="1185" priority="1065">
      <formula>CT119="NG"</formula>
    </cfRule>
  </conditionalFormatting>
  <conditionalFormatting sqref="CH119:CI120">
    <cfRule type="expression" dxfId="1184" priority="1064">
      <formula>CH119="NG"</formula>
    </cfRule>
  </conditionalFormatting>
  <conditionalFormatting sqref="BZ15:CF17 CB18:CF18">
    <cfRule type="expression" dxfId="1183" priority="1043">
      <formula>COUNTIFS(祝日,BZ$11)=1</formula>
    </cfRule>
    <cfRule type="expression" dxfId="1182" priority="1044">
      <formula>WEEKDAY(BZ$11)=1</formula>
    </cfRule>
    <cfRule type="expression" dxfId="1181" priority="1045">
      <formula>WEEKDAY(BZ$11)=7</formula>
    </cfRule>
  </conditionalFormatting>
  <conditionalFormatting sqref="CB19:CF20">
    <cfRule type="expression" dxfId="1180" priority="1040">
      <formula>COUNTIFS(祝日,CB$11)=1</formula>
    </cfRule>
    <cfRule type="expression" dxfId="1179" priority="1041">
      <formula>WEEKDAY(CB$11)=1</formula>
    </cfRule>
    <cfRule type="expression" dxfId="1178" priority="1042">
      <formula>WEEKDAY(CB$11)=7</formula>
    </cfRule>
  </conditionalFormatting>
  <conditionalFormatting sqref="BZ18:CA18">
    <cfRule type="expression" dxfId="1177" priority="1037">
      <formula>COUNTIFS(祝日,BZ$11)=1</formula>
    </cfRule>
    <cfRule type="expression" dxfId="1176" priority="1038">
      <formula>WEEKDAY(BZ$11)=1</formula>
    </cfRule>
    <cfRule type="expression" dxfId="1175" priority="1039">
      <formula>WEEKDAY(BZ$11)=7</formula>
    </cfRule>
  </conditionalFormatting>
  <conditionalFormatting sqref="BZ19:CA20">
    <cfRule type="expression" dxfId="1174" priority="1034">
      <formula>COUNTIFS(祝日,BZ$11)=1</formula>
    </cfRule>
    <cfRule type="expression" dxfId="1173" priority="1035">
      <formula>WEEKDAY(BZ$11)=1</formula>
    </cfRule>
    <cfRule type="expression" dxfId="1172" priority="1036">
      <formula>WEEKDAY(BZ$11)=7</formula>
    </cfRule>
  </conditionalFormatting>
  <conditionalFormatting sqref="CL15:CR17 CN18:CR18">
    <cfRule type="expression" dxfId="1171" priority="1031">
      <formula>COUNTIFS(祝日,CL$11)=1</formula>
    </cfRule>
    <cfRule type="expression" dxfId="1170" priority="1032">
      <formula>WEEKDAY(CL$11)=1</formula>
    </cfRule>
    <cfRule type="expression" dxfId="1169" priority="1033">
      <formula>WEEKDAY(CL$11)=7</formula>
    </cfRule>
  </conditionalFormatting>
  <conditionalFormatting sqref="CN19:CR20">
    <cfRule type="expression" dxfId="1168" priority="1028">
      <formula>COUNTIFS(祝日,CN$11)=1</formula>
    </cfRule>
    <cfRule type="expression" dxfId="1167" priority="1029">
      <formula>WEEKDAY(CN$11)=1</formula>
    </cfRule>
    <cfRule type="expression" dxfId="1166" priority="1030">
      <formula>WEEKDAY(CN$11)=7</formula>
    </cfRule>
  </conditionalFormatting>
  <conditionalFormatting sqref="CL18:CM18">
    <cfRule type="expression" dxfId="1165" priority="1025">
      <formula>COUNTIFS(祝日,CL$11)=1</formula>
    </cfRule>
    <cfRule type="expression" dxfId="1164" priority="1026">
      <formula>WEEKDAY(CL$11)=1</formula>
    </cfRule>
    <cfRule type="expression" dxfId="1163" priority="1027">
      <formula>WEEKDAY(CL$11)=7</formula>
    </cfRule>
  </conditionalFormatting>
  <conditionalFormatting sqref="CL19:CM20">
    <cfRule type="expression" dxfId="1162" priority="1022">
      <formula>COUNTIFS(祝日,CL$11)=1</formula>
    </cfRule>
    <cfRule type="expression" dxfId="1161" priority="1023">
      <formula>WEEKDAY(CL$11)=1</formula>
    </cfRule>
    <cfRule type="expression" dxfId="1160" priority="1024">
      <formula>WEEKDAY(CL$11)=7</formula>
    </cfRule>
  </conditionalFormatting>
  <conditionalFormatting sqref="BZ29:CF31 CE32:CF32">
    <cfRule type="expression" dxfId="1159" priority="1019">
      <formula>COUNTIFS(祝日,BZ$25)=1</formula>
    </cfRule>
    <cfRule type="expression" dxfId="1158" priority="1020">
      <formula>WEEKDAY(BZ$25)=1</formula>
    </cfRule>
    <cfRule type="expression" dxfId="1157" priority="1021">
      <formula>WEEKDAY(BZ$25)=7</formula>
    </cfRule>
  </conditionalFormatting>
  <conditionalFormatting sqref="CE33:CF34">
    <cfRule type="expression" dxfId="1156" priority="1016">
      <formula>COUNTIFS(祝日,CE$25)=1</formula>
    </cfRule>
    <cfRule type="expression" dxfId="1155" priority="1017">
      <formula>WEEKDAY(CE$25)=1</formula>
    </cfRule>
    <cfRule type="expression" dxfId="1154" priority="1018">
      <formula>WEEKDAY(CE$25)=7</formula>
    </cfRule>
  </conditionalFormatting>
  <conditionalFormatting sqref="BZ32:CD32">
    <cfRule type="expression" dxfId="1153" priority="1013">
      <formula>COUNTIFS(祝日,BZ$25)=1</formula>
    </cfRule>
    <cfRule type="expression" dxfId="1152" priority="1014">
      <formula>WEEKDAY(BZ$25)=1</formula>
    </cfRule>
    <cfRule type="expression" dxfId="1151" priority="1015">
      <formula>WEEKDAY(BZ$25)=7</formula>
    </cfRule>
  </conditionalFormatting>
  <conditionalFormatting sqref="BZ33:CD34">
    <cfRule type="expression" dxfId="1150" priority="1010">
      <formula>COUNTIFS(祝日,BZ$25)=1</formula>
    </cfRule>
    <cfRule type="expression" dxfId="1149" priority="1011">
      <formula>WEEKDAY(BZ$25)=1</formula>
    </cfRule>
    <cfRule type="expression" dxfId="1148" priority="1012">
      <formula>WEEKDAY(BZ$25)=7</formula>
    </cfRule>
  </conditionalFormatting>
  <conditionalFormatting sqref="CL29:CR31 CQ32:CR32">
    <cfRule type="expression" dxfId="1147" priority="1007">
      <formula>COUNTIFS(祝日,CL$25)=1</formula>
    </cfRule>
    <cfRule type="expression" dxfId="1146" priority="1008">
      <formula>WEEKDAY(CL$25)=1</formula>
    </cfRule>
    <cfRule type="expression" dxfId="1145" priority="1009">
      <formula>WEEKDAY(CL$25)=7</formula>
    </cfRule>
  </conditionalFormatting>
  <conditionalFormatting sqref="CQ33:CR34">
    <cfRule type="expression" dxfId="1144" priority="1004">
      <formula>COUNTIFS(祝日,CQ$25)=1</formula>
    </cfRule>
    <cfRule type="expression" dxfId="1143" priority="1005">
      <formula>WEEKDAY(CQ$25)=1</formula>
    </cfRule>
    <cfRule type="expression" dxfId="1142" priority="1006">
      <formula>WEEKDAY(CQ$25)=7</formula>
    </cfRule>
  </conditionalFormatting>
  <conditionalFormatting sqref="CL32:CP32">
    <cfRule type="expression" dxfId="1141" priority="1001">
      <formula>COUNTIFS(祝日,CL$25)=1</formula>
    </cfRule>
    <cfRule type="expression" dxfId="1140" priority="1002">
      <formula>WEEKDAY(CL$25)=1</formula>
    </cfRule>
    <cfRule type="expression" dxfId="1139" priority="1003">
      <formula>WEEKDAY(CL$25)=7</formula>
    </cfRule>
  </conditionalFormatting>
  <conditionalFormatting sqref="CL33:CP34">
    <cfRule type="expression" dxfId="1138" priority="998">
      <formula>COUNTIFS(祝日,CL$25)=1</formula>
    </cfRule>
    <cfRule type="expression" dxfId="1137" priority="999">
      <formula>WEEKDAY(CL$25)=1</formula>
    </cfRule>
    <cfRule type="expression" dxfId="1136" priority="1000">
      <formula>WEEKDAY(CL$25)=7</formula>
    </cfRule>
  </conditionalFormatting>
  <conditionalFormatting sqref="CI19">
    <cfRule type="cellIs" dxfId="1135" priority="997" operator="lessThan">
      <formula>0.285</formula>
    </cfRule>
  </conditionalFormatting>
  <conditionalFormatting sqref="CI13">
    <cfRule type="expression" dxfId="1134" priority="996">
      <formula>$C$28=""</formula>
    </cfRule>
  </conditionalFormatting>
  <conditionalFormatting sqref="CI33">
    <cfRule type="cellIs" dxfId="1133" priority="995" operator="lessThan">
      <formula>0.285</formula>
    </cfRule>
  </conditionalFormatting>
  <conditionalFormatting sqref="CI103">
    <cfRule type="cellIs" dxfId="1132" priority="989" operator="lessThan">
      <formula>0.285</formula>
    </cfRule>
  </conditionalFormatting>
  <conditionalFormatting sqref="CI47">
    <cfRule type="cellIs" dxfId="1131" priority="994" operator="lessThan">
      <formula>0.285</formula>
    </cfRule>
  </conditionalFormatting>
  <conditionalFormatting sqref="CI48">
    <cfRule type="expression" dxfId="1130" priority="993">
      <formula>CI48="NG"</formula>
    </cfRule>
  </conditionalFormatting>
  <conditionalFormatting sqref="CI61">
    <cfRule type="cellIs" dxfId="1129" priority="992" operator="lessThan">
      <formula>0.285</formula>
    </cfRule>
  </conditionalFormatting>
  <conditionalFormatting sqref="CI75">
    <cfRule type="cellIs" dxfId="1128" priority="991" operator="lessThan">
      <formula>0.285</formula>
    </cfRule>
  </conditionalFormatting>
  <conditionalFormatting sqref="CI89">
    <cfRule type="cellIs" dxfId="1127" priority="990" operator="lessThan">
      <formula>0.285</formula>
    </cfRule>
  </conditionalFormatting>
  <conditionalFormatting sqref="CI117">
    <cfRule type="cellIs" dxfId="1126" priority="988" operator="lessThan">
      <formula>0.285</formula>
    </cfRule>
  </conditionalFormatting>
  <conditionalFormatting sqref="CI27">
    <cfRule type="expression" dxfId="1125" priority="987">
      <formula>$C$28=""</formula>
    </cfRule>
  </conditionalFormatting>
  <conditionalFormatting sqref="CI41">
    <cfRule type="expression" dxfId="1124" priority="986">
      <formula>$C$28=""</formula>
    </cfRule>
  </conditionalFormatting>
  <conditionalFormatting sqref="CI55">
    <cfRule type="expression" dxfId="1123" priority="985">
      <formula>$C$28=""</formula>
    </cfRule>
  </conditionalFormatting>
  <conditionalFormatting sqref="CI69">
    <cfRule type="expression" dxfId="1122" priority="984">
      <formula>$C$28=""</formula>
    </cfRule>
  </conditionalFormatting>
  <conditionalFormatting sqref="CI83">
    <cfRule type="expression" dxfId="1121" priority="983">
      <formula>$C$28=""</formula>
    </cfRule>
  </conditionalFormatting>
  <conditionalFormatting sqref="CI97">
    <cfRule type="expression" dxfId="1120" priority="982">
      <formula>$C$28=""</formula>
    </cfRule>
  </conditionalFormatting>
  <conditionalFormatting sqref="CI111">
    <cfRule type="expression" dxfId="1119" priority="981">
      <formula>$C$28=""</formula>
    </cfRule>
  </conditionalFormatting>
  <conditionalFormatting sqref="CI34">
    <cfRule type="expression" dxfId="1118" priority="980">
      <formula>CI34="NG"</formula>
    </cfRule>
  </conditionalFormatting>
  <conditionalFormatting sqref="CI20:CI22">
    <cfRule type="expression" dxfId="1117" priority="979">
      <formula>CI20="NG"</formula>
    </cfRule>
  </conditionalFormatting>
  <conditionalFormatting sqref="CI62">
    <cfRule type="expression" dxfId="1116" priority="978">
      <formula>CI62="NG"</formula>
    </cfRule>
  </conditionalFormatting>
  <conditionalFormatting sqref="CI76">
    <cfRule type="expression" dxfId="1115" priority="977">
      <formula>CI76="NG"</formula>
    </cfRule>
  </conditionalFormatting>
  <conditionalFormatting sqref="CI90">
    <cfRule type="expression" dxfId="1114" priority="976">
      <formula>CI90="NG"</formula>
    </cfRule>
  </conditionalFormatting>
  <conditionalFormatting sqref="CI104">
    <cfRule type="expression" dxfId="1113" priority="975">
      <formula>CI104="NG"</formula>
    </cfRule>
  </conditionalFormatting>
  <conditionalFormatting sqref="CI118">
    <cfRule type="expression" dxfId="1112" priority="974">
      <formula>CI118="NG"</formula>
    </cfRule>
  </conditionalFormatting>
  <conditionalFormatting sqref="CI35:CI36">
    <cfRule type="expression" dxfId="1111" priority="973">
      <formula>CI35="NG"</formula>
    </cfRule>
  </conditionalFormatting>
  <conditionalFormatting sqref="CI49:CI50">
    <cfRule type="expression" dxfId="1110" priority="972">
      <formula>CI49="NG"</formula>
    </cfRule>
  </conditionalFormatting>
  <conditionalFormatting sqref="CI63:CI64">
    <cfRule type="expression" dxfId="1109" priority="971">
      <formula>CI63="NG"</formula>
    </cfRule>
  </conditionalFormatting>
  <conditionalFormatting sqref="CI77:CI78">
    <cfRule type="expression" dxfId="1108" priority="970">
      <formula>CI77="NG"</formula>
    </cfRule>
  </conditionalFormatting>
  <conditionalFormatting sqref="CI91:CI92">
    <cfRule type="expression" dxfId="1107" priority="969">
      <formula>CI91="NG"</formula>
    </cfRule>
  </conditionalFormatting>
  <conditionalFormatting sqref="CI105:CI106">
    <cfRule type="expression" dxfId="1106" priority="968">
      <formula>CI105="NG"</formula>
    </cfRule>
  </conditionalFormatting>
  <conditionalFormatting sqref="CU19">
    <cfRule type="cellIs" dxfId="1105" priority="967" operator="lessThan">
      <formula>0.285</formula>
    </cfRule>
  </conditionalFormatting>
  <conditionalFormatting sqref="CU13">
    <cfRule type="expression" dxfId="1104" priority="966">
      <formula>$C$28=""</formula>
    </cfRule>
  </conditionalFormatting>
  <conditionalFormatting sqref="CU33">
    <cfRule type="cellIs" dxfId="1103" priority="965" operator="lessThan">
      <formula>0.285</formula>
    </cfRule>
  </conditionalFormatting>
  <conditionalFormatting sqref="CU103">
    <cfRule type="cellIs" dxfId="1102" priority="959" operator="lessThan">
      <formula>0.285</formula>
    </cfRule>
  </conditionalFormatting>
  <conditionalFormatting sqref="CU47">
    <cfRule type="cellIs" dxfId="1101" priority="964" operator="lessThan">
      <formula>0.285</formula>
    </cfRule>
  </conditionalFormatting>
  <conditionalFormatting sqref="CU48">
    <cfRule type="expression" dxfId="1100" priority="963">
      <formula>CU48="NG"</formula>
    </cfRule>
  </conditionalFormatting>
  <conditionalFormatting sqref="CU61">
    <cfRule type="cellIs" dxfId="1099" priority="962" operator="lessThan">
      <formula>0.285</formula>
    </cfRule>
  </conditionalFormatting>
  <conditionalFormatting sqref="CU75">
    <cfRule type="cellIs" dxfId="1098" priority="961" operator="lessThan">
      <formula>0.285</formula>
    </cfRule>
  </conditionalFormatting>
  <conditionalFormatting sqref="CU89">
    <cfRule type="cellIs" dxfId="1097" priority="960" operator="lessThan">
      <formula>0.285</formula>
    </cfRule>
  </conditionalFormatting>
  <conditionalFormatting sqref="CU117">
    <cfRule type="cellIs" dxfId="1096" priority="958" operator="lessThan">
      <formula>0.285</formula>
    </cfRule>
  </conditionalFormatting>
  <conditionalFormatting sqref="CU27">
    <cfRule type="expression" dxfId="1095" priority="957">
      <formula>$C$28=""</formula>
    </cfRule>
  </conditionalFormatting>
  <conditionalFormatting sqref="CU41">
    <cfRule type="expression" dxfId="1094" priority="956">
      <formula>$C$28=""</formula>
    </cfRule>
  </conditionalFormatting>
  <conditionalFormatting sqref="CU55">
    <cfRule type="expression" dxfId="1093" priority="955">
      <formula>$C$28=""</formula>
    </cfRule>
  </conditionalFormatting>
  <conditionalFormatting sqref="CU69">
    <cfRule type="expression" dxfId="1092" priority="954">
      <formula>$C$28=""</formula>
    </cfRule>
  </conditionalFormatting>
  <conditionalFormatting sqref="CU83">
    <cfRule type="expression" dxfId="1091" priority="953">
      <formula>$C$28=""</formula>
    </cfRule>
  </conditionalFormatting>
  <conditionalFormatting sqref="CU97">
    <cfRule type="expression" dxfId="1090" priority="952">
      <formula>$C$28=""</formula>
    </cfRule>
  </conditionalFormatting>
  <conditionalFormatting sqref="CU111">
    <cfRule type="expression" dxfId="1089" priority="951">
      <formula>$C$28=""</formula>
    </cfRule>
  </conditionalFormatting>
  <conditionalFormatting sqref="CU34">
    <cfRule type="expression" dxfId="1088" priority="950">
      <formula>CU34="NG"</formula>
    </cfRule>
  </conditionalFormatting>
  <conditionalFormatting sqref="CU20:CU22">
    <cfRule type="expression" dxfId="1087" priority="949">
      <formula>CU20="NG"</formula>
    </cfRule>
  </conditionalFormatting>
  <conditionalFormatting sqref="CU62">
    <cfRule type="expression" dxfId="1086" priority="948">
      <formula>CU62="NG"</formula>
    </cfRule>
  </conditionalFormatting>
  <conditionalFormatting sqref="CU76">
    <cfRule type="expression" dxfId="1085" priority="947">
      <formula>CU76="NG"</formula>
    </cfRule>
  </conditionalFormatting>
  <conditionalFormatting sqref="CU90">
    <cfRule type="expression" dxfId="1084" priority="946">
      <formula>CU90="NG"</formula>
    </cfRule>
  </conditionalFormatting>
  <conditionalFormatting sqref="CU104">
    <cfRule type="expression" dxfId="1083" priority="945">
      <formula>CU104="NG"</formula>
    </cfRule>
  </conditionalFormatting>
  <conditionalFormatting sqref="CU118">
    <cfRule type="expression" dxfId="1082" priority="944">
      <formula>CU118="NG"</formula>
    </cfRule>
  </conditionalFormatting>
  <conditionalFormatting sqref="CU35:CU36">
    <cfRule type="expression" dxfId="1081" priority="943">
      <formula>CU35="NG"</formula>
    </cfRule>
  </conditionalFormatting>
  <conditionalFormatting sqref="CU49:CU50">
    <cfRule type="expression" dxfId="1080" priority="942">
      <formula>CU49="NG"</formula>
    </cfRule>
  </conditionalFormatting>
  <conditionalFormatting sqref="CU63:CU64">
    <cfRule type="expression" dxfId="1079" priority="941">
      <formula>CU63="NG"</formula>
    </cfRule>
  </conditionalFormatting>
  <conditionalFormatting sqref="CU77:CU78">
    <cfRule type="expression" dxfId="1078" priority="940">
      <formula>CU77="NG"</formula>
    </cfRule>
  </conditionalFormatting>
  <conditionalFormatting sqref="CU91:CU92">
    <cfRule type="expression" dxfId="1077" priority="939">
      <formula>CU91="NG"</formula>
    </cfRule>
  </conditionalFormatting>
  <conditionalFormatting sqref="CU105:CU106">
    <cfRule type="expression" dxfId="1076" priority="938">
      <formula>CU105="NG"</formula>
    </cfRule>
  </conditionalFormatting>
  <conditionalFormatting sqref="O60:U60">
    <cfRule type="expression" dxfId="1075" priority="907">
      <formula>COUNTIFS(祝日,O$53)=1</formula>
    </cfRule>
    <cfRule type="expression" dxfId="1074" priority="908">
      <formula>WEEKDAY(O$53)=1</formula>
    </cfRule>
    <cfRule type="expression" dxfId="1073" priority="909">
      <formula>WEEKDAY(O$53)=7</formula>
    </cfRule>
  </conditionalFormatting>
  <conditionalFormatting sqref="O61:U62">
    <cfRule type="expression" dxfId="1072" priority="904">
      <formula>COUNTIFS(祝日,O$53)=1</formula>
    </cfRule>
    <cfRule type="expression" dxfId="1071" priority="905">
      <formula>WEEKDAY(O$53)=1</formula>
    </cfRule>
    <cfRule type="expression" dxfId="1070" priority="906">
      <formula>WEEKDAY(O$53)=7</formula>
    </cfRule>
  </conditionalFormatting>
  <conditionalFormatting sqref="AB60:AH60">
    <cfRule type="expression" dxfId="1069" priority="901">
      <formula>COUNTIFS(祝日,AB$53)=1</formula>
    </cfRule>
    <cfRule type="expression" dxfId="1068" priority="902">
      <formula>WEEKDAY(AB$53)=1</formula>
    </cfRule>
    <cfRule type="expression" dxfId="1067" priority="903">
      <formula>WEEKDAY(AB$53)=7</formula>
    </cfRule>
  </conditionalFormatting>
  <conditionalFormatting sqref="AB61:AH62">
    <cfRule type="expression" dxfId="1066" priority="898">
      <formula>COUNTIFS(祝日,AB$53)=1</formula>
    </cfRule>
    <cfRule type="expression" dxfId="1065" priority="899">
      <formula>WEEKDAY(AB$53)=1</formula>
    </cfRule>
    <cfRule type="expression" dxfId="1064" priority="900">
      <formula>WEEKDAY(AB$53)=7</formula>
    </cfRule>
  </conditionalFormatting>
  <conditionalFormatting sqref="AN60:AT60">
    <cfRule type="expression" dxfId="1063" priority="895">
      <formula>COUNTIFS(祝日,AN$53)=1</formula>
    </cfRule>
    <cfRule type="expression" dxfId="1062" priority="896">
      <formula>WEEKDAY(AN$53)=1</formula>
    </cfRule>
    <cfRule type="expression" dxfId="1061" priority="897">
      <formula>WEEKDAY(AN$53)=7</formula>
    </cfRule>
  </conditionalFormatting>
  <conditionalFormatting sqref="AN61:AT62">
    <cfRule type="expression" dxfId="1060" priority="892">
      <formula>COUNTIFS(祝日,AN$53)=1</formula>
    </cfRule>
    <cfRule type="expression" dxfId="1059" priority="893">
      <formula>WEEKDAY(AN$53)=1</formula>
    </cfRule>
    <cfRule type="expression" dxfId="1058" priority="894">
      <formula>WEEKDAY(AN$53)=7</formula>
    </cfRule>
  </conditionalFormatting>
  <conditionalFormatting sqref="BA60:BG60">
    <cfRule type="expression" dxfId="1057" priority="889">
      <formula>COUNTIFS(祝日,BA$53)=1</formula>
    </cfRule>
    <cfRule type="expression" dxfId="1056" priority="890">
      <formula>WEEKDAY(BA$53)=1</formula>
    </cfRule>
    <cfRule type="expression" dxfId="1055" priority="891">
      <formula>WEEKDAY(BA$53)=7</formula>
    </cfRule>
  </conditionalFormatting>
  <conditionalFormatting sqref="BA61:BG62">
    <cfRule type="expression" dxfId="1054" priority="886">
      <formula>COUNTIFS(祝日,BA$53)=1</formula>
    </cfRule>
    <cfRule type="expression" dxfId="1053" priority="887">
      <formula>WEEKDAY(BA$53)=1</formula>
    </cfRule>
    <cfRule type="expression" dxfId="1052" priority="888">
      <formula>WEEKDAY(BA$53)=7</formula>
    </cfRule>
  </conditionalFormatting>
  <conditionalFormatting sqref="BM60:BS60">
    <cfRule type="expression" dxfId="1051" priority="883">
      <formula>COUNTIFS(祝日,BM$53)=1</formula>
    </cfRule>
    <cfRule type="expression" dxfId="1050" priority="884">
      <formula>WEEKDAY(BM$53)=1</formula>
    </cfRule>
    <cfRule type="expression" dxfId="1049" priority="885">
      <formula>WEEKDAY(BM$53)=7</formula>
    </cfRule>
  </conditionalFormatting>
  <conditionalFormatting sqref="BM61:BS62">
    <cfRule type="expression" dxfId="1048" priority="880">
      <formula>COUNTIFS(祝日,BM$53)=1</formula>
    </cfRule>
    <cfRule type="expression" dxfId="1047" priority="881">
      <formula>WEEKDAY(BM$53)=1</formula>
    </cfRule>
    <cfRule type="expression" dxfId="1046" priority="882">
      <formula>WEEKDAY(BM$53)=7</formula>
    </cfRule>
  </conditionalFormatting>
  <conditionalFormatting sqref="BZ60:CF60">
    <cfRule type="expression" dxfId="1045" priority="877">
      <formula>COUNTIFS(祝日,BZ$53)=1</formula>
    </cfRule>
    <cfRule type="expression" dxfId="1044" priority="878">
      <formula>WEEKDAY(BZ$53)=1</formula>
    </cfRule>
    <cfRule type="expression" dxfId="1043" priority="879">
      <formula>WEEKDAY(BZ$53)=7</formula>
    </cfRule>
  </conditionalFormatting>
  <conditionalFormatting sqref="BZ61:CF62">
    <cfRule type="expression" dxfId="1042" priority="874">
      <formula>COUNTIFS(祝日,BZ$53)=1</formula>
    </cfRule>
    <cfRule type="expression" dxfId="1041" priority="875">
      <formula>WEEKDAY(BZ$53)=1</formula>
    </cfRule>
    <cfRule type="expression" dxfId="1040" priority="876">
      <formula>WEEKDAY(BZ$53)=7</formula>
    </cfRule>
  </conditionalFormatting>
  <conditionalFormatting sqref="CL60:CR60">
    <cfRule type="expression" dxfId="1039" priority="871">
      <formula>COUNTIFS(祝日,CL$53)=1</formula>
    </cfRule>
    <cfRule type="expression" dxfId="1038" priority="872">
      <formula>WEEKDAY(CL$53)=1</formula>
    </cfRule>
    <cfRule type="expression" dxfId="1037" priority="873">
      <formula>WEEKDAY(CL$53)=7</formula>
    </cfRule>
  </conditionalFormatting>
  <conditionalFormatting sqref="CL61:CR62">
    <cfRule type="expression" dxfId="1036" priority="868">
      <formula>COUNTIFS(祝日,CL$53)=1</formula>
    </cfRule>
    <cfRule type="expression" dxfId="1035" priority="869">
      <formula>WEEKDAY(CL$53)=1</formula>
    </cfRule>
    <cfRule type="expression" dxfId="1034" priority="870">
      <formula>WEEKDAY(CL$53)=7</formula>
    </cfRule>
  </conditionalFormatting>
  <conditionalFormatting sqref="O74:U74">
    <cfRule type="expression" dxfId="1033" priority="865">
      <formula>COUNTIFS(祝日,O$67)=1</formula>
    </cfRule>
    <cfRule type="expression" dxfId="1032" priority="866">
      <formula>WEEKDAY(O$67)=1</formula>
    </cfRule>
    <cfRule type="expression" dxfId="1031" priority="867">
      <formula>WEEKDAY(O$67)=7</formula>
    </cfRule>
  </conditionalFormatting>
  <conditionalFormatting sqref="O75:U76">
    <cfRule type="expression" dxfId="1030" priority="862">
      <formula>COUNTIFS(祝日,O$67)=1</formula>
    </cfRule>
    <cfRule type="expression" dxfId="1029" priority="863">
      <formula>WEEKDAY(O$67)=1</formula>
    </cfRule>
    <cfRule type="expression" dxfId="1028" priority="864">
      <formula>WEEKDAY(O$67)=7</formula>
    </cfRule>
  </conditionalFormatting>
  <conditionalFormatting sqref="AB74:AH74">
    <cfRule type="expression" dxfId="1027" priority="859">
      <formula>COUNTIFS(祝日,AB$67)=1</formula>
    </cfRule>
    <cfRule type="expression" dxfId="1026" priority="860">
      <formula>WEEKDAY(AB$67)=1</formula>
    </cfRule>
    <cfRule type="expression" dxfId="1025" priority="861">
      <formula>WEEKDAY(AB$67)=7</formula>
    </cfRule>
  </conditionalFormatting>
  <conditionalFormatting sqref="AB75:AH76">
    <cfRule type="expression" dxfId="1024" priority="856">
      <formula>COUNTIFS(祝日,AB$67)=1</formula>
    </cfRule>
    <cfRule type="expression" dxfId="1023" priority="857">
      <formula>WEEKDAY(AB$67)=1</formula>
    </cfRule>
    <cfRule type="expression" dxfId="1022" priority="858">
      <formula>WEEKDAY(AB$67)=7</formula>
    </cfRule>
  </conditionalFormatting>
  <conditionalFormatting sqref="AN74:AT74">
    <cfRule type="expression" dxfId="1021" priority="853">
      <formula>COUNTIFS(祝日,AN$67)=1</formula>
    </cfRule>
    <cfRule type="expression" dxfId="1020" priority="854">
      <formula>WEEKDAY(AN$67)=1</formula>
    </cfRule>
    <cfRule type="expression" dxfId="1019" priority="855">
      <formula>WEEKDAY(AN$67)=7</formula>
    </cfRule>
  </conditionalFormatting>
  <conditionalFormatting sqref="AN75:AT76">
    <cfRule type="expression" dxfId="1018" priority="850">
      <formula>COUNTIFS(祝日,AN$67)=1</formula>
    </cfRule>
    <cfRule type="expression" dxfId="1017" priority="851">
      <formula>WEEKDAY(AN$67)=1</formula>
    </cfRule>
    <cfRule type="expression" dxfId="1016" priority="852">
      <formula>WEEKDAY(AN$67)=7</formula>
    </cfRule>
  </conditionalFormatting>
  <conditionalFormatting sqref="BA74:BG74">
    <cfRule type="expression" dxfId="1015" priority="847">
      <formula>COUNTIFS(祝日,BA$67)=1</formula>
    </cfRule>
    <cfRule type="expression" dxfId="1014" priority="848">
      <formula>WEEKDAY(BA$67)=1</formula>
    </cfRule>
    <cfRule type="expression" dxfId="1013" priority="849">
      <formula>WEEKDAY(BA$67)=7</formula>
    </cfRule>
  </conditionalFormatting>
  <conditionalFormatting sqref="BA75:BG76">
    <cfRule type="expression" dxfId="1012" priority="844">
      <formula>COUNTIFS(祝日,BA$67)=1</formula>
    </cfRule>
    <cfRule type="expression" dxfId="1011" priority="845">
      <formula>WEEKDAY(BA$67)=1</formula>
    </cfRule>
    <cfRule type="expression" dxfId="1010" priority="846">
      <formula>WEEKDAY(BA$67)=7</formula>
    </cfRule>
  </conditionalFormatting>
  <conditionalFormatting sqref="BM74:BS74">
    <cfRule type="expression" dxfId="1009" priority="841">
      <formula>COUNTIFS(祝日,BM$67)=1</formula>
    </cfRule>
    <cfRule type="expression" dxfId="1008" priority="842">
      <formula>WEEKDAY(BM$67)=1</formula>
    </cfRule>
    <cfRule type="expression" dxfId="1007" priority="843">
      <formula>WEEKDAY(BM$67)=7</formula>
    </cfRule>
  </conditionalFormatting>
  <conditionalFormatting sqref="BM75:BS76">
    <cfRule type="expression" dxfId="1006" priority="838">
      <formula>COUNTIFS(祝日,BM$67)=1</formula>
    </cfRule>
    <cfRule type="expression" dxfId="1005" priority="839">
      <formula>WEEKDAY(BM$67)=1</formula>
    </cfRule>
    <cfRule type="expression" dxfId="1004" priority="840">
      <formula>WEEKDAY(BM$67)=7</formula>
    </cfRule>
  </conditionalFormatting>
  <conditionalFormatting sqref="BZ74:CF74">
    <cfRule type="expression" dxfId="1003" priority="835">
      <formula>COUNTIFS(祝日,BZ$67)=1</formula>
    </cfRule>
    <cfRule type="expression" dxfId="1002" priority="836">
      <formula>WEEKDAY(BZ$67)=1</formula>
    </cfRule>
    <cfRule type="expression" dxfId="1001" priority="837">
      <formula>WEEKDAY(BZ$67)=7</formula>
    </cfRule>
  </conditionalFormatting>
  <conditionalFormatting sqref="BZ75:CF76">
    <cfRule type="expression" dxfId="1000" priority="832">
      <formula>COUNTIFS(祝日,BZ$67)=1</formula>
    </cfRule>
    <cfRule type="expression" dxfId="999" priority="833">
      <formula>WEEKDAY(BZ$67)=1</formula>
    </cfRule>
    <cfRule type="expression" dxfId="998" priority="834">
      <formula>WEEKDAY(BZ$67)=7</formula>
    </cfRule>
  </conditionalFormatting>
  <conditionalFormatting sqref="CL74:CR74">
    <cfRule type="expression" dxfId="997" priority="829">
      <formula>COUNTIFS(祝日,CL$67)=1</formula>
    </cfRule>
    <cfRule type="expression" dxfId="996" priority="830">
      <formula>WEEKDAY(CL$67)=1</formula>
    </cfRule>
    <cfRule type="expression" dxfId="995" priority="831">
      <formula>WEEKDAY(CL$67)=7</formula>
    </cfRule>
  </conditionalFormatting>
  <conditionalFormatting sqref="CL75:CR76">
    <cfRule type="expression" dxfId="994" priority="826">
      <formula>COUNTIFS(祝日,CL$67)=1</formula>
    </cfRule>
    <cfRule type="expression" dxfId="993" priority="827">
      <formula>WEEKDAY(CL$67)=1</formula>
    </cfRule>
    <cfRule type="expression" dxfId="992" priority="828">
      <formula>WEEKDAY(CL$67)=7</formula>
    </cfRule>
  </conditionalFormatting>
  <conditionalFormatting sqref="D21:I21">
    <cfRule type="expression" dxfId="991" priority="823">
      <formula>COUNTIFS(祝日,D$11)=1</formula>
    </cfRule>
    <cfRule type="expression" dxfId="990" priority="824">
      <formula>WEEKDAY(D$11)=1</formula>
    </cfRule>
    <cfRule type="expression" dxfId="989" priority="825">
      <formula>WEEKDAY(D$11)=7</formula>
    </cfRule>
  </conditionalFormatting>
  <conditionalFormatting sqref="D22:I22">
    <cfRule type="expression" dxfId="988" priority="820">
      <formula>COUNTIFS(祝日,D$11)=1</formula>
    </cfRule>
    <cfRule type="expression" dxfId="987" priority="821">
      <formula>WEEKDAY(D$11)=1</formula>
    </cfRule>
    <cfRule type="expression" dxfId="986" priority="822">
      <formula>WEEKDAY(D$11)=7</formula>
    </cfRule>
  </conditionalFormatting>
  <conditionalFormatting sqref="C35">
    <cfRule type="expression" dxfId="985" priority="817">
      <formula>COUNTIFS(祝日,C$11)=1</formula>
    </cfRule>
    <cfRule type="expression" dxfId="984" priority="818">
      <formula>WEEKDAY(C$11)=1</formula>
    </cfRule>
    <cfRule type="expression" dxfId="983" priority="819">
      <formula>WEEKDAY(C$11)=7</formula>
    </cfRule>
  </conditionalFormatting>
  <conditionalFormatting sqref="C36">
    <cfRule type="expression" dxfId="982" priority="814">
      <formula>COUNTIFS(祝日,C$11)=1</formula>
    </cfRule>
    <cfRule type="expression" dxfId="981" priority="815">
      <formula>WEEKDAY(C$11)=1</formula>
    </cfRule>
    <cfRule type="expression" dxfId="980" priority="816">
      <formula>WEEKDAY(C$11)=7</formula>
    </cfRule>
  </conditionalFormatting>
  <conditionalFormatting sqref="D35:I35">
    <cfRule type="expression" dxfId="979" priority="811">
      <formula>COUNTIFS(祝日,D$11)=1</formula>
    </cfRule>
    <cfRule type="expression" dxfId="978" priority="812">
      <formula>WEEKDAY(D$11)=1</formula>
    </cfRule>
    <cfRule type="expression" dxfId="977" priority="813">
      <formula>WEEKDAY(D$11)=7</formula>
    </cfRule>
  </conditionalFormatting>
  <conditionalFormatting sqref="D36:I36">
    <cfRule type="expression" dxfId="976" priority="808">
      <formula>COUNTIFS(祝日,D$11)=1</formula>
    </cfRule>
    <cfRule type="expression" dxfId="975" priority="809">
      <formula>WEEKDAY(D$11)=1</formula>
    </cfRule>
    <cfRule type="expression" dxfId="974" priority="810">
      <formula>WEEKDAY(D$11)=7</formula>
    </cfRule>
  </conditionalFormatting>
  <conditionalFormatting sqref="K34">
    <cfRule type="expression" dxfId="973" priority="807">
      <formula>K34="NG"</formula>
    </cfRule>
  </conditionalFormatting>
  <conditionalFormatting sqref="C49">
    <cfRule type="expression" dxfId="972" priority="804">
      <formula>COUNTIFS(祝日,C$11)=1</formula>
    </cfRule>
    <cfRule type="expression" dxfId="971" priority="805">
      <formula>WEEKDAY(C$11)=1</formula>
    </cfRule>
    <cfRule type="expression" dxfId="970" priority="806">
      <formula>WEEKDAY(C$11)=7</formula>
    </cfRule>
  </conditionalFormatting>
  <conditionalFormatting sqref="C50">
    <cfRule type="expression" dxfId="969" priority="801">
      <formula>COUNTIFS(祝日,C$11)=1</formula>
    </cfRule>
    <cfRule type="expression" dxfId="968" priority="802">
      <formula>WEEKDAY(C$11)=1</formula>
    </cfRule>
    <cfRule type="expression" dxfId="967" priority="803">
      <formula>WEEKDAY(C$11)=7</formula>
    </cfRule>
  </conditionalFormatting>
  <conditionalFormatting sqref="D49:I49">
    <cfRule type="expression" dxfId="966" priority="798">
      <formula>COUNTIFS(祝日,D$11)=1</formula>
    </cfRule>
    <cfRule type="expression" dxfId="965" priority="799">
      <formula>WEEKDAY(D$11)=1</formula>
    </cfRule>
    <cfRule type="expression" dxfId="964" priority="800">
      <formula>WEEKDAY(D$11)=7</formula>
    </cfRule>
  </conditionalFormatting>
  <conditionalFormatting sqref="D50:I50">
    <cfRule type="expression" dxfId="963" priority="795">
      <formula>COUNTIFS(祝日,D$11)=1</formula>
    </cfRule>
    <cfRule type="expression" dxfId="962" priority="796">
      <formula>WEEKDAY(D$11)=1</formula>
    </cfRule>
    <cfRule type="expression" dxfId="961" priority="797">
      <formula>WEEKDAY(D$11)=7</formula>
    </cfRule>
  </conditionalFormatting>
  <conditionalFormatting sqref="C63">
    <cfRule type="expression" dxfId="960" priority="792">
      <formula>COUNTIFS(祝日,C$11)=1</formula>
    </cfRule>
    <cfRule type="expression" dxfId="959" priority="793">
      <formula>WEEKDAY(C$11)=1</formula>
    </cfRule>
    <cfRule type="expression" dxfId="958" priority="794">
      <formula>WEEKDAY(C$11)=7</formula>
    </cfRule>
  </conditionalFormatting>
  <conditionalFormatting sqref="C64">
    <cfRule type="expression" dxfId="957" priority="789">
      <formula>COUNTIFS(祝日,C$11)=1</formula>
    </cfRule>
    <cfRule type="expression" dxfId="956" priority="790">
      <formula>WEEKDAY(C$11)=1</formula>
    </cfRule>
    <cfRule type="expression" dxfId="955" priority="791">
      <formula>WEEKDAY(C$11)=7</formula>
    </cfRule>
  </conditionalFormatting>
  <conditionalFormatting sqref="D63:I63">
    <cfRule type="expression" dxfId="954" priority="786">
      <formula>COUNTIFS(祝日,D$11)=1</formula>
    </cfRule>
    <cfRule type="expression" dxfId="953" priority="787">
      <formula>WEEKDAY(D$11)=1</formula>
    </cfRule>
    <cfRule type="expression" dxfId="952" priority="788">
      <formula>WEEKDAY(D$11)=7</formula>
    </cfRule>
  </conditionalFormatting>
  <conditionalFormatting sqref="D64:I64">
    <cfRule type="expression" dxfId="951" priority="783">
      <formula>COUNTIFS(祝日,D$11)=1</formula>
    </cfRule>
    <cfRule type="expression" dxfId="950" priority="784">
      <formula>WEEKDAY(D$11)=1</formula>
    </cfRule>
    <cfRule type="expression" dxfId="949" priority="785">
      <formula>WEEKDAY(D$11)=7</formula>
    </cfRule>
  </conditionalFormatting>
  <conditionalFormatting sqref="C77">
    <cfRule type="expression" dxfId="948" priority="780">
      <formula>COUNTIFS(祝日,C$11)=1</formula>
    </cfRule>
    <cfRule type="expression" dxfId="947" priority="781">
      <formula>WEEKDAY(C$11)=1</formula>
    </cfRule>
    <cfRule type="expression" dxfId="946" priority="782">
      <formula>WEEKDAY(C$11)=7</formula>
    </cfRule>
  </conditionalFormatting>
  <conditionalFormatting sqref="C78">
    <cfRule type="expression" dxfId="945" priority="777">
      <formula>COUNTIFS(祝日,C$11)=1</formula>
    </cfRule>
    <cfRule type="expression" dxfId="944" priority="778">
      <formula>WEEKDAY(C$11)=1</formula>
    </cfRule>
    <cfRule type="expression" dxfId="943" priority="779">
      <formula>WEEKDAY(C$11)=7</formula>
    </cfRule>
  </conditionalFormatting>
  <conditionalFormatting sqref="D77:I77">
    <cfRule type="expression" dxfId="942" priority="774">
      <formula>COUNTIFS(祝日,D$11)=1</formula>
    </cfRule>
    <cfRule type="expression" dxfId="941" priority="775">
      <formula>WEEKDAY(D$11)=1</formula>
    </cfRule>
    <cfRule type="expression" dxfId="940" priority="776">
      <formula>WEEKDAY(D$11)=7</formula>
    </cfRule>
  </conditionalFormatting>
  <conditionalFormatting sqref="D78:I78">
    <cfRule type="expression" dxfId="939" priority="771">
      <formula>COUNTIFS(祝日,D$11)=1</formula>
    </cfRule>
    <cfRule type="expression" dxfId="938" priority="772">
      <formula>WEEKDAY(D$11)=1</formula>
    </cfRule>
    <cfRule type="expression" dxfId="937" priority="773">
      <formula>WEEKDAY(D$11)=7</formula>
    </cfRule>
  </conditionalFormatting>
  <conditionalFormatting sqref="C91">
    <cfRule type="expression" dxfId="936" priority="768">
      <formula>COUNTIFS(祝日,C$11)=1</formula>
    </cfRule>
    <cfRule type="expression" dxfId="935" priority="769">
      <formula>WEEKDAY(C$11)=1</formula>
    </cfRule>
    <cfRule type="expression" dxfId="934" priority="770">
      <formula>WEEKDAY(C$11)=7</formula>
    </cfRule>
  </conditionalFormatting>
  <conditionalFormatting sqref="C92">
    <cfRule type="expression" dxfId="933" priority="765">
      <formula>COUNTIFS(祝日,C$11)=1</formula>
    </cfRule>
    <cfRule type="expression" dxfId="932" priority="766">
      <formula>WEEKDAY(C$11)=1</formula>
    </cfRule>
    <cfRule type="expression" dxfId="931" priority="767">
      <formula>WEEKDAY(C$11)=7</formula>
    </cfRule>
  </conditionalFormatting>
  <conditionalFormatting sqref="D91:I91">
    <cfRule type="expression" dxfId="930" priority="762">
      <formula>COUNTIFS(祝日,D$11)=1</formula>
    </cfRule>
    <cfRule type="expression" dxfId="929" priority="763">
      <formula>WEEKDAY(D$11)=1</formula>
    </cfRule>
    <cfRule type="expression" dxfId="928" priority="764">
      <formula>WEEKDAY(D$11)=7</formula>
    </cfRule>
  </conditionalFormatting>
  <conditionalFormatting sqref="D92:I92">
    <cfRule type="expression" dxfId="927" priority="759">
      <formula>COUNTIFS(祝日,D$11)=1</formula>
    </cfRule>
    <cfRule type="expression" dxfId="926" priority="760">
      <formula>WEEKDAY(D$11)=1</formula>
    </cfRule>
    <cfRule type="expression" dxfId="925" priority="761">
      <formula>WEEKDAY(D$11)=7</formula>
    </cfRule>
  </conditionalFormatting>
  <conditionalFormatting sqref="C105">
    <cfRule type="expression" dxfId="924" priority="756">
      <formula>COUNTIFS(祝日,C$11)=1</formula>
    </cfRule>
    <cfRule type="expression" dxfId="923" priority="757">
      <formula>WEEKDAY(C$11)=1</formula>
    </cfRule>
    <cfRule type="expression" dxfId="922" priority="758">
      <formula>WEEKDAY(C$11)=7</formula>
    </cfRule>
  </conditionalFormatting>
  <conditionalFormatting sqref="C106">
    <cfRule type="expression" dxfId="921" priority="753">
      <formula>COUNTIFS(祝日,C$11)=1</formula>
    </cfRule>
    <cfRule type="expression" dxfId="920" priority="754">
      <formula>WEEKDAY(C$11)=1</formula>
    </cfRule>
    <cfRule type="expression" dxfId="919" priority="755">
      <formula>WEEKDAY(C$11)=7</formula>
    </cfRule>
  </conditionalFormatting>
  <conditionalFormatting sqref="D105:I105">
    <cfRule type="expression" dxfId="918" priority="750">
      <formula>COUNTIFS(祝日,D$11)=1</formula>
    </cfRule>
    <cfRule type="expression" dxfId="917" priority="751">
      <formula>WEEKDAY(D$11)=1</formula>
    </cfRule>
    <cfRule type="expression" dxfId="916" priority="752">
      <formula>WEEKDAY(D$11)=7</formula>
    </cfRule>
  </conditionalFormatting>
  <conditionalFormatting sqref="D106:I106">
    <cfRule type="expression" dxfId="915" priority="747">
      <formula>COUNTIFS(祝日,D$11)=1</formula>
    </cfRule>
    <cfRule type="expression" dxfId="914" priority="748">
      <formula>WEEKDAY(D$11)=1</formula>
    </cfRule>
    <cfRule type="expression" dxfId="913" priority="749">
      <formula>WEEKDAY(D$11)=7</formula>
    </cfRule>
  </conditionalFormatting>
  <conditionalFormatting sqref="C119">
    <cfRule type="expression" dxfId="912" priority="744">
      <formula>COUNTIFS(祝日,C$11)=1</formula>
    </cfRule>
    <cfRule type="expression" dxfId="911" priority="745">
      <formula>WEEKDAY(C$11)=1</formula>
    </cfRule>
    <cfRule type="expression" dxfId="910" priority="746">
      <formula>WEEKDAY(C$11)=7</formula>
    </cfRule>
  </conditionalFormatting>
  <conditionalFormatting sqref="C120">
    <cfRule type="expression" dxfId="909" priority="741">
      <formula>COUNTIFS(祝日,C$11)=1</formula>
    </cfRule>
    <cfRule type="expression" dxfId="908" priority="742">
      <formula>WEEKDAY(C$11)=1</formula>
    </cfRule>
    <cfRule type="expression" dxfId="907" priority="743">
      <formula>WEEKDAY(C$11)=7</formula>
    </cfRule>
  </conditionalFormatting>
  <conditionalFormatting sqref="D119:I119">
    <cfRule type="expression" dxfId="906" priority="738">
      <formula>COUNTIFS(祝日,D$11)=1</formula>
    </cfRule>
    <cfRule type="expression" dxfId="905" priority="739">
      <formula>WEEKDAY(D$11)=1</formula>
    </cfRule>
    <cfRule type="expression" dxfId="904" priority="740">
      <formula>WEEKDAY(D$11)=7</formula>
    </cfRule>
  </conditionalFormatting>
  <conditionalFormatting sqref="D120:I120">
    <cfRule type="expression" dxfId="903" priority="735">
      <formula>COUNTIFS(祝日,D$11)=1</formula>
    </cfRule>
    <cfRule type="expression" dxfId="902" priority="736">
      <formula>WEEKDAY(D$11)=1</formula>
    </cfRule>
    <cfRule type="expression" dxfId="901" priority="737">
      <formula>WEEKDAY(D$11)=7</formula>
    </cfRule>
  </conditionalFormatting>
  <conditionalFormatting sqref="O21">
    <cfRule type="expression" dxfId="900" priority="732">
      <formula>COUNTIFS(祝日,O$11)=1</formula>
    </cfRule>
    <cfRule type="expression" dxfId="899" priority="733">
      <formula>WEEKDAY(O$11)=1</formula>
    </cfRule>
    <cfRule type="expression" dxfId="898" priority="734">
      <formula>WEEKDAY(O$11)=7</formula>
    </cfRule>
  </conditionalFormatting>
  <conditionalFormatting sqref="O22">
    <cfRule type="expression" dxfId="897" priority="729">
      <formula>COUNTIFS(祝日,O$11)=1</formula>
    </cfRule>
    <cfRule type="expression" dxfId="896" priority="730">
      <formula>WEEKDAY(O$11)=1</formula>
    </cfRule>
    <cfRule type="expression" dxfId="895" priority="731">
      <formula>WEEKDAY(O$11)=7</formula>
    </cfRule>
  </conditionalFormatting>
  <conditionalFormatting sqref="P21:U21">
    <cfRule type="expression" dxfId="894" priority="726">
      <formula>COUNTIFS(祝日,P$11)=1</formula>
    </cfRule>
    <cfRule type="expression" dxfId="893" priority="727">
      <formula>WEEKDAY(P$11)=1</formula>
    </cfRule>
    <cfRule type="expression" dxfId="892" priority="728">
      <formula>WEEKDAY(P$11)=7</formula>
    </cfRule>
  </conditionalFormatting>
  <conditionalFormatting sqref="P22:U22">
    <cfRule type="expression" dxfId="891" priority="723">
      <formula>COUNTIFS(祝日,P$11)=1</formula>
    </cfRule>
    <cfRule type="expression" dxfId="890" priority="724">
      <formula>WEEKDAY(P$11)=1</formula>
    </cfRule>
    <cfRule type="expression" dxfId="889" priority="725">
      <formula>WEEKDAY(P$11)=7</formula>
    </cfRule>
  </conditionalFormatting>
  <conditionalFormatting sqref="AB21">
    <cfRule type="expression" dxfId="888" priority="720">
      <formula>COUNTIFS(祝日,AB$11)=1</formula>
    </cfRule>
    <cfRule type="expression" dxfId="887" priority="721">
      <formula>WEEKDAY(AB$11)=1</formula>
    </cfRule>
    <cfRule type="expression" dxfId="886" priority="722">
      <formula>WEEKDAY(AB$11)=7</formula>
    </cfRule>
  </conditionalFormatting>
  <conditionalFormatting sqref="AB22">
    <cfRule type="expression" dxfId="885" priority="717">
      <formula>COUNTIFS(祝日,AB$11)=1</formula>
    </cfRule>
    <cfRule type="expression" dxfId="884" priority="718">
      <formula>WEEKDAY(AB$11)=1</formula>
    </cfRule>
    <cfRule type="expression" dxfId="883" priority="719">
      <formula>WEEKDAY(AB$11)=7</formula>
    </cfRule>
  </conditionalFormatting>
  <conditionalFormatting sqref="AC21:AH21">
    <cfRule type="expression" dxfId="882" priority="714">
      <formula>COUNTIFS(祝日,AC$11)=1</formula>
    </cfRule>
    <cfRule type="expression" dxfId="881" priority="715">
      <formula>WEEKDAY(AC$11)=1</formula>
    </cfRule>
    <cfRule type="expression" dxfId="880" priority="716">
      <formula>WEEKDAY(AC$11)=7</formula>
    </cfRule>
  </conditionalFormatting>
  <conditionalFormatting sqref="AC22:AH22">
    <cfRule type="expression" dxfId="879" priority="711">
      <formula>COUNTIFS(祝日,AC$11)=1</formula>
    </cfRule>
    <cfRule type="expression" dxfId="878" priority="712">
      <formula>WEEKDAY(AC$11)=1</formula>
    </cfRule>
    <cfRule type="expression" dxfId="877" priority="713">
      <formula>WEEKDAY(AC$11)=7</formula>
    </cfRule>
  </conditionalFormatting>
  <conditionalFormatting sqref="AN21">
    <cfRule type="expression" dxfId="876" priority="708">
      <formula>COUNTIFS(祝日,AN$11)=1</formula>
    </cfRule>
    <cfRule type="expression" dxfId="875" priority="709">
      <formula>WEEKDAY(AN$11)=1</formula>
    </cfRule>
    <cfRule type="expression" dxfId="874" priority="710">
      <formula>WEEKDAY(AN$11)=7</formula>
    </cfRule>
  </conditionalFormatting>
  <conditionalFormatting sqref="AN22">
    <cfRule type="expression" dxfId="873" priority="705">
      <formula>COUNTIFS(祝日,AN$11)=1</formula>
    </cfRule>
    <cfRule type="expression" dxfId="872" priority="706">
      <formula>WEEKDAY(AN$11)=1</formula>
    </cfRule>
    <cfRule type="expression" dxfId="871" priority="707">
      <formula>WEEKDAY(AN$11)=7</formula>
    </cfRule>
  </conditionalFormatting>
  <conditionalFormatting sqref="AO21:AT21">
    <cfRule type="expression" dxfId="870" priority="702">
      <formula>COUNTIFS(祝日,AO$11)=1</formula>
    </cfRule>
    <cfRule type="expression" dxfId="869" priority="703">
      <formula>WEEKDAY(AO$11)=1</formula>
    </cfRule>
    <cfRule type="expression" dxfId="868" priority="704">
      <formula>WEEKDAY(AO$11)=7</formula>
    </cfRule>
  </conditionalFormatting>
  <conditionalFormatting sqref="AO22:AT22">
    <cfRule type="expression" dxfId="867" priority="699">
      <formula>COUNTIFS(祝日,AO$11)=1</formula>
    </cfRule>
    <cfRule type="expression" dxfId="866" priority="700">
      <formula>WEEKDAY(AO$11)=1</formula>
    </cfRule>
    <cfRule type="expression" dxfId="865" priority="701">
      <formula>WEEKDAY(AO$11)=7</formula>
    </cfRule>
  </conditionalFormatting>
  <conditionalFormatting sqref="BA21">
    <cfRule type="expression" dxfId="864" priority="696">
      <formula>COUNTIFS(祝日,BA$11)=1</formula>
    </cfRule>
    <cfRule type="expression" dxfId="863" priority="697">
      <formula>WEEKDAY(BA$11)=1</formula>
    </cfRule>
    <cfRule type="expression" dxfId="862" priority="698">
      <formula>WEEKDAY(BA$11)=7</formula>
    </cfRule>
  </conditionalFormatting>
  <conditionalFormatting sqref="BA22">
    <cfRule type="expression" dxfId="861" priority="693">
      <formula>COUNTIFS(祝日,BA$11)=1</formula>
    </cfRule>
    <cfRule type="expression" dxfId="860" priority="694">
      <formula>WEEKDAY(BA$11)=1</formula>
    </cfRule>
    <cfRule type="expression" dxfId="859" priority="695">
      <formula>WEEKDAY(BA$11)=7</formula>
    </cfRule>
  </conditionalFormatting>
  <conditionalFormatting sqref="BB21:BG21">
    <cfRule type="expression" dxfId="858" priority="690">
      <formula>COUNTIFS(祝日,BB$11)=1</formula>
    </cfRule>
    <cfRule type="expression" dxfId="857" priority="691">
      <formula>WEEKDAY(BB$11)=1</formula>
    </cfRule>
    <cfRule type="expression" dxfId="856" priority="692">
      <formula>WEEKDAY(BB$11)=7</formula>
    </cfRule>
  </conditionalFormatting>
  <conditionalFormatting sqref="BB22:BG22">
    <cfRule type="expression" dxfId="855" priority="687">
      <formula>COUNTIFS(祝日,BB$11)=1</formula>
    </cfRule>
    <cfRule type="expression" dxfId="854" priority="688">
      <formula>WEEKDAY(BB$11)=1</formula>
    </cfRule>
    <cfRule type="expression" dxfId="853" priority="689">
      <formula>WEEKDAY(BB$11)=7</formula>
    </cfRule>
  </conditionalFormatting>
  <conditionalFormatting sqref="BM21">
    <cfRule type="expression" dxfId="852" priority="684">
      <formula>COUNTIFS(祝日,BM$11)=1</formula>
    </cfRule>
    <cfRule type="expression" dxfId="851" priority="685">
      <formula>WEEKDAY(BM$11)=1</formula>
    </cfRule>
    <cfRule type="expression" dxfId="850" priority="686">
      <formula>WEEKDAY(BM$11)=7</formula>
    </cfRule>
  </conditionalFormatting>
  <conditionalFormatting sqref="BM22">
    <cfRule type="expression" dxfId="849" priority="681">
      <formula>COUNTIFS(祝日,BM$11)=1</formula>
    </cfRule>
    <cfRule type="expression" dxfId="848" priority="682">
      <formula>WEEKDAY(BM$11)=1</formula>
    </cfRule>
    <cfRule type="expression" dxfId="847" priority="683">
      <formula>WEEKDAY(BM$11)=7</formula>
    </cfRule>
  </conditionalFormatting>
  <conditionalFormatting sqref="BN21:BS21">
    <cfRule type="expression" dxfId="846" priority="678">
      <formula>COUNTIFS(祝日,BN$11)=1</formula>
    </cfRule>
    <cfRule type="expression" dxfId="845" priority="679">
      <formula>WEEKDAY(BN$11)=1</formula>
    </cfRule>
    <cfRule type="expression" dxfId="844" priority="680">
      <formula>WEEKDAY(BN$11)=7</formula>
    </cfRule>
  </conditionalFormatting>
  <conditionalFormatting sqref="BN22:BS22">
    <cfRule type="expression" dxfId="843" priority="675">
      <formula>COUNTIFS(祝日,BN$11)=1</formula>
    </cfRule>
    <cfRule type="expression" dxfId="842" priority="676">
      <formula>WEEKDAY(BN$11)=1</formula>
    </cfRule>
    <cfRule type="expression" dxfId="841" priority="677">
      <formula>WEEKDAY(BN$11)=7</formula>
    </cfRule>
  </conditionalFormatting>
  <conditionalFormatting sqref="BZ21">
    <cfRule type="expression" dxfId="840" priority="672">
      <formula>COUNTIFS(祝日,BZ$11)=1</formula>
    </cfRule>
    <cfRule type="expression" dxfId="839" priority="673">
      <formula>WEEKDAY(BZ$11)=1</formula>
    </cfRule>
    <cfRule type="expression" dxfId="838" priority="674">
      <formula>WEEKDAY(BZ$11)=7</formula>
    </cfRule>
  </conditionalFormatting>
  <conditionalFormatting sqref="BZ22">
    <cfRule type="expression" dxfId="837" priority="669">
      <formula>COUNTIFS(祝日,BZ$11)=1</formula>
    </cfRule>
    <cfRule type="expression" dxfId="836" priority="670">
      <formula>WEEKDAY(BZ$11)=1</formula>
    </cfRule>
    <cfRule type="expression" dxfId="835" priority="671">
      <formula>WEEKDAY(BZ$11)=7</formula>
    </cfRule>
  </conditionalFormatting>
  <conditionalFormatting sqref="CA21:CF21">
    <cfRule type="expression" dxfId="834" priority="666">
      <formula>COUNTIFS(祝日,CA$11)=1</formula>
    </cfRule>
    <cfRule type="expression" dxfId="833" priority="667">
      <formula>WEEKDAY(CA$11)=1</formula>
    </cfRule>
    <cfRule type="expression" dxfId="832" priority="668">
      <formula>WEEKDAY(CA$11)=7</formula>
    </cfRule>
  </conditionalFormatting>
  <conditionalFormatting sqref="CA22:CF22">
    <cfRule type="expression" dxfId="831" priority="663">
      <formula>COUNTIFS(祝日,CA$11)=1</formula>
    </cfRule>
    <cfRule type="expression" dxfId="830" priority="664">
      <formula>WEEKDAY(CA$11)=1</formula>
    </cfRule>
    <cfRule type="expression" dxfId="829" priority="665">
      <formula>WEEKDAY(CA$11)=7</formula>
    </cfRule>
  </conditionalFormatting>
  <conditionalFormatting sqref="CL21">
    <cfRule type="expression" dxfId="828" priority="660">
      <formula>COUNTIFS(祝日,CL$11)=1</formula>
    </cfRule>
    <cfRule type="expression" dxfId="827" priority="661">
      <formula>WEEKDAY(CL$11)=1</formula>
    </cfRule>
    <cfRule type="expression" dxfId="826" priority="662">
      <formula>WEEKDAY(CL$11)=7</formula>
    </cfRule>
  </conditionalFormatting>
  <conditionalFormatting sqref="CL22">
    <cfRule type="expression" dxfId="825" priority="657">
      <formula>COUNTIFS(祝日,CL$11)=1</formula>
    </cfRule>
    <cfRule type="expression" dxfId="824" priority="658">
      <formula>WEEKDAY(CL$11)=1</formula>
    </cfRule>
    <cfRule type="expression" dxfId="823" priority="659">
      <formula>WEEKDAY(CL$11)=7</formula>
    </cfRule>
  </conditionalFormatting>
  <conditionalFormatting sqref="CM21:CR21">
    <cfRule type="expression" dxfId="822" priority="654">
      <formula>COUNTIFS(祝日,CM$11)=1</formula>
    </cfRule>
    <cfRule type="expression" dxfId="821" priority="655">
      <formula>WEEKDAY(CM$11)=1</formula>
    </cfRule>
    <cfRule type="expression" dxfId="820" priority="656">
      <formula>WEEKDAY(CM$11)=7</formula>
    </cfRule>
  </conditionalFormatting>
  <conditionalFormatting sqref="CM22:CR22">
    <cfRule type="expression" dxfId="819" priority="651">
      <formula>COUNTIFS(祝日,CM$11)=1</formula>
    </cfRule>
    <cfRule type="expression" dxfId="818" priority="652">
      <formula>WEEKDAY(CM$11)=1</formula>
    </cfRule>
    <cfRule type="expression" dxfId="817" priority="653">
      <formula>WEEKDAY(CM$11)=7</formula>
    </cfRule>
  </conditionalFormatting>
  <conditionalFormatting sqref="O35">
    <cfRule type="expression" dxfId="816" priority="648">
      <formula>COUNTIFS(祝日,O$11)=1</formula>
    </cfRule>
    <cfRule type="expression" dxfId="815" priority="649">
      <formula>WEEKDAY(O$11)=1</formula>
    </cfRule>
    <cfRule type="expression" dxfId="814" priority="650">
      <formula>WEEKDAY(O$11)=7</formula>
    </cfRule>
  </conditionalFormatting>
  <conditionalFormatting sqref="O36">
    <cfRule type="expression" dxfId="813" priority="645">
      <formula>COUNTIFS(祝日,O$11)=1</formula>
    </cfRule>
    <cfRule type="expression" dxfId="812" priority="646">
      <formula>WEEKDAY(O$11)=1</formula>
    </cfRule>
    <cfRule type="expression" dxfId="811" priority="647">
      <formula>WEEKDAY(O$11)=7</formula>
    </cfRule>
  </conditionalFormatting>
  <conditionalFormatting sqref="P35:U35">
    <cfRule type="expression" dxfId="810" priority="642">
      <formula>COUNTIFS(祝日,P$11)=1</formula>
    </cfRule>
    <cfRule type="expression" dxfId="809" priority="643">
      <formula>WEEKDAY(P$11)=1</formula>
    </cfRule>
    <cfRule type="expression" dxfId="808" priority="644">
      <formula>WEEKDAY(P$11)=7</formula>
    </cfRule>
  </conditionalFormatting>
  <conditionalFormatting sqref="P36:U36">
    <cfRule type="expression" dxfId="807" priority="639">
      <formula>COUNTIFS(祝日,P$11)=1</formula>
    </cfRule>
    <cfRule type="expression" dxfId="806" priority="640">
      <formula>WEEKDAY(P$11)=1</formula>
    </cfRule>
    <cfRule type="expression" dxfId="805" priority="641">
      <formula>WEEKDAY(P$11)=7</formula>
    </cfRule>
  </conditionalFormatting>
  <conditionalFormatting sqref="AB35">
    <cfRule type="expression" dxfId="804" priority="636">
      <formula>COUNTIFS(祝日,AB$11)=1</formula>
    </cfRule>
    <cfRule type="expression" dxfId="803" priority="637">
      <formula>WEEKDAY(AB$11)=1</formula>
    </cfRule>
    <cfRule type="expression" dxfId="802" priority="638">
      <formula>WEEKDAY(AB$11)=7</formula>
    </cfRule>
  </conditionalFormatting>
  <conditionalFormatting sqref="AB36">
    <cfRule type="expression" dxfId="801" priority="633">
      <formula>COUNTIFS(祝日,AB$11)=1</formula>
    </cfRule>
    <cfRule type="expression" dxfId="800" priority="634">
      <formula>WEEKDAY(AB$11)=1</formula>
    </cfRule>
    <cfRule type="expression" dxfId="799" priority="635">
      <formula>WEEKDAY(AB$11)=7</formula>
    </cfRule>
  </conditionalFormatting>
  <conditionalFormatting sqref="AC35:AH35">
    <cfRule type="expression" dxfId="798" priority="630">
      <formula>COUNTIFS(祝日,AC$11)=1</formula>
    </cfRule>
    <cfRule type="expression" dxfId="797" priority="631">
      <formula>WEEKDAY(AC$11)=1</formula>
    </cfRule>
    <cfRule type="expression" dxfId="796" priority="632">
      <formula>WEEKDAY(AC$11)=7</formula>
    </cfRule>
  </conditionalFormatting>
  <conditionalFormatting sqref="AC36:AH36">
    <cfRule type="expression" dxfId="795" priority="627">
      <formula>COUNTIFS(祝日,AC$11)=1</formula>
    </cfRule>
    <cfRule type="expression" dxfId="794" priority="628">
      <formula>WEEKDAY(AC$11)=1</formula>
    </cfRule>
    <cfRule type="expression" dxfId="793" priority="629">
      <formula>WEEKDAY(AC$11)=7</formula>
    </cfRule>
  </conditionalFormatting>
  <conditionalFormatting sqref="AN35">
    <cfRule type="expression" dxfId="792" priority="624">
      <formula>COUNTIFS(祝日,AN$11)=1</formula>
    </cfRule>
    <cfRule type="expression" dxfId="791" priority="625">
      <formula>WEEKDAY(AN$11)=1</formula>
    </cfRule>
    <cfRule type="expression" dxfId="790" priority="626">
      <formula>WEEKDAY(AN$11)=7</formula>
    </cfRule>
  </conditionalFormatting>
  <conditionalFormatting sqref="AN36">
    <cfRule type="expression" dxfId="789" priority="621">
      <formula>COUNTIFS(祝日,AN$11)=1</formula>
    </cfRule>
    <cfRule type="expression" dxfId="788" priority="622">
      <formula>WEEKDAY(AN$11)=1</formula>
    </cfRule>
    <cfRule type="expression" dxfId="787" priority="623">
      <formula>WEEKDAY(AN$11)=7</formula>
    </cfRule>
  </conditionalFormatting>
  <conditionalFormatting sqref="AO35:AT35">
    <cfRule type="expression" dxfId="786" priority="618">
      <formula>COUNTIFS(祝日,AO$11)=1</formula>
    </cfRule>
    <cfRule type="expression" dxfId="785" priority="619">
      <formula>WEEKDAY(AO$11)=1</formula>
    </cfRule>
    <cfRule type="expression" dxfId="784" priority="620">
      <formula>WEEKDAY(AO$11)=7</formula>
    </cfRule>
  </conditionalFormatting>
  <conditionalFormatting sqref="AO36:AT36">
    <cfRule type="expression" dxfId="783" priority="615">
      <formula>COUNTIFS(祝日,AO$11)=1</formula>
    </cfRule>
    <cfRule type="expression" dxfId="782" priority="616">
      <formula>WEEKDAY(AO$11)=1</formula>
    </cfRule>
    <cfRule type="expression" dxfId="781" priority="617">
      <formula>WEEKDAY(AO$11)=7</formula>
    </cfRule>
  </conditionalFormatting>
  <conditionalFormatting sqref="BA35">
    <cfRule type="expression" dxfId="780" priority="612">
      <formula>COUNTIFS(祝日,BA$11)=1</formula>
    </cfRule>
    <cfRule type="expression" dxfId="779" priority="613">
      <formula>WEEKDAY(BA$11)=1</formula>
    </cfRule>
    <cfRule type="expression" dxfId="778" priority="614">
      <formula>WEEKDAY(BA$11)=7</formula>
    </cfRule>
  </conditionalFormatting>
  <conditionalFormatting sqref="BA36">
    <cfRule type="expression" dxfId="777" priority="609">
      <formula>COUNTIFS(祝日,BA$11)=1</formula>
    </cfRule>
    <cfRule type="expression" dxfId="776" priority="610">
      <formula>WEEKDAY(BA$11)=1</formula>
    </cfRule>
    <cfRule type="expression" dxfId="775" priority="611">
      <formula>WEEKDAY(BA$11)=7</formula>
    </cfRule>
  </conditionalFormatting>
  <conditionalFormatting sqref="BB35:BG35">
    <cfRule type="expression" dxfId="774" priority="606">
      <formula>COUNTIFS(祝日,BB$11)=1</formula>
    </cfRule>
    <cfRule type="expression" dxfId="773" priority="607">
      <formula>WEEKDAY(BB$11)=1</formula>
    </cfRule>
    <cfRule type="expression" dxfId="772" priority="608">
      <formula>WEEKDAY(BB$11)=7</formula>
    </cfRule>
  </conditionalFormatting>
  <conditionalFormatting sqref="BB36:BG36">
    <cfRule type="expression" dxfId="771" priority="603">
      <formula>COUNTIFS(祝日,BB$11)=1</formula>
    </cfRule>
    <cfRule type="expression" dxfId="770" priority="604">
      <formula>WEEKDAY(BB$11)=1</formula>
    </cfRule>
    <cfRule type="expression" dxfId="769" priority="605">
      <formula>WEEKDAY(BB$11)=7</formula>
    </cfRule>
  </conditionalFormatting>
  <conditionalFormatting sqref="BM35">
    <cfRule type="expression" dxfId="768" priority="600">
      <formula>COUNTIFS(祝日,BM$11)=1</formula>
    </cfRule>
    <cfRule type="expression" dxfId="767" priority="601">
      <formula>WEEKDAY(BM$11)=1</formula>
    </cfRule>
    <cfRule type="expression" dxfId="766" priority="602">
      <formula>WEEKDAY(BM$11)=7</formula>
    </cfRule>
  </conditionalFormatting>
  <conditionalFormatting sqref="BM36">
    <cfRule type="expression" dxfId="765" priority="597">
      <formula>COUNTIFS(祝日,BM$11)=1</formula>
    </cfRule>
    <cfRule type="expression" dxfId="764" priority="598">
      <formula>WEEKDAY(BM$11)=1</formula>
    </cfRule>
    <cfRule type="expression" dxfId="763" priority="599">
      <formula>WEEKDAY(BM$11)=7</formula>
    </cfRule>
  </conditionalFormatting>
  <conditionalFormatting sqref="BN35:BS35">
    <cfRule type="expression" dxfId="762" priority="594">
      <formula>COUNTIFS(祝日,BN$11)=1</formula>
    </cfRule>
    <cfRule type="expression" dxfId="761" priority="595">
      <formula>WEEKDAY(BN$11)=1</formula>
    </cfRule>
    <cfRule type="expression" dxfId="760" priority="596">
      <formula>WEEKDAY(BN$11)=7</formula>
    </cfRule>
  </conditionalFormatting>
  <conditionalFormatting sqref="BN36:BS36">
    <cfRule type="expression" dxfId="759" priority="591">
      <formula>COUNTIFS(祝日,BN$11)=1</formula>
    </cfRule>
    <cfRule type="expression" dxfId="758" priority="592">
      <formula>WEEKDAY(BN$11)=1</formula>
    </cfRule>
    <cfRule type="expression" dxfId="757" priority="593">
      <formula>WEEKDAY(BN$11)=7</formula>
    </cfRule>
  </conditionalFormatting>
  <conditionalFormatting sqref="BZ35">
    <cfRule type="expression" dxfId="756" priority="588">
      <formula>COUNTIFS(祝日,BZ$11)=1</formula>
    </cfRule>
    <cfRule type="expression" dxfId="755" priority="589">
      <formula>WEEKDAY(BZ$11)=1</formula>
    </cfRule>
    <cfRule type="expression" dxfId="754" priority="590">
      <formula>WEEKDAY(BZ$11)=7</formula>
    </cfRule>
  </conditionalFormatting>
  <conditionalFormatting sqref="BZ36">
    <cfRule type="expression" dxfId="753" priority="585">
      <formula>COUNTIFS(祝日,BZ$11)=1</formula>
    </cfRule>
    <cfRule type="expression" dxfId="752" priority="586">
      <formula>WEEKDAY(BZ$11)=1</formula>
    </cfRule>
    <cfRule type="expression" dxfId="751" priority="587">
      <formula>WEEKDAY(BZ$11)=7</formula>
    </cfRule>
  </conditionalFormatting>
  <conditionalFormatting sqref="CA35:CF35">
    <cfRule type="expression" dxfId="750" priority="582">
      <formula>COUNTIFS(祝日,CA$11)=1</formula>
    </cfRule>
    <cfRule type="expression" dxfId="749" priority="583">
      <formula>WEEKDAY(CA$11)=1</formula>
    </cfRule>
    <cfRule type="expression" dxfId="748" priority="584">
      <formula>WEEKDAY(CA$11)=7</formula>
    </cfRule>
  </conditionalFormatting>
  <conditionalFormatting sqref="CA36:CF36">
    <cfRule type="expression" dxfId="747" priority="579">
      <formula>COUNTIFS(祝日,CA$11)=1</formula>
    </cfRule>
    <cfRule type="expression" dxfId="746" priority="580">
      <formula>WEEKDAY(CA$11)=1</formula>
    </cfRule>
    <cfRule type="expression" dxfId="745" priority="581">
      <formula>WEEKDAY(CA$11)=7</formula>
    </cfRule>
  </conditionalFormatting>
  <conditionalFormatting sqref="CL35">
    <cfRule type="expression" dxfId="744" priority="576">
      <formula>COUNTIFS(祝日,CL$11)=1</formula>
    </cfRule>
    <cfRule type="expression" dxfId="743" priority="577">
      <formula>WEEKDAY(CL$11)=1</formula>
    </cfRule>
    <cfRule type="expression" dxfId="742" priority="578">
      <formula>WEEKDAY(CL$11)=7</formula>
    </cfRule>
  </conditionalFormatting>
  <conditionalFormatting sqref="CL36">
    <cfRule type="expression" dxfId="741" priority="573">
      <formula>COUNTIFS(祝日,CL$11)=1</formula>
    </cfRule>
    <cfRule type="expression" dxfId="740" priority="574">
      <formula>WEEKDAY(CL$11)=1</formula>
    </cfRule>
    <cfRule type="expression" dxfId="739" priority="575">
      <formula>WEEKDAY(CL$11)=7</formula>
    </cfRule>
  </conditionalFormatting>
  <conditionalFormatting sqref="CM35:CR35">
    <cfRule type="expression" dxfId="738" priority="570">
      <formula>COUNTIFS(祝日,CM$11)=1</formula>
    </cfRule>
    <cfRule type="expression" dxfId="737" priority="571">
      <formula>WEEKDAY(CM$11)=1</formula>
    </cfRule>
    <cfRule type="expression" dxfId="736" priority="572">
      <formula>WEEKDAY(CM$11)=7</formula>
    </cfRule>
  </conditionalFormatting>
  <conditionalFormatting sqref="CM36:CR36">
    <cfRule type="expression" dxfId="735" priority="567">
      <formula>COUNTIFS(祝日,CM$11)=1</formula>
    </cfRule>
    <cfRule type="expression" dxfId="734" priority="568">
      <formula>WEEKDAY(CM$11)=1</formula>
    </cfRule>
    <cfRule type="expression" dxfId="733" priority="569">
      <formula>WEEKDAY(CM$11)=7</formula>
    </cfRule>
  </conditionalFormatting>
  <conditionalFormatting sqref="O49">
    <cfRule type="expression" dxfId="732" priority="564">
      <formula>COUNTIFS(祝日,O$11)=1</formula>
    </cfRule>
    <cfRule type="expression" dxfId="731" priority="565">
      <formula>WEEKDAY(O$11)=1</formula>
    </cfRule>
    <cfRule type="expression" dxfId="730" priority="566">
      <formula>WEEKDAY(O$11)=7</formula>
    </cfRule>
  </conditionalFormatting>
  <conditionalFormatting sqref="O50">
    <cfRule type="expression" dxfId="729" priority="561">
      <formula>COUNTIFS(祝日,O$11)=1</formula>
    </cfRule>
    <cfRule type="expression" dxfId="728" priority="562">
      <formula>WEEKDAY(O$11)=1</formula>
    </cfRule>
    <cfRule type="expression" dxfId="727" priority="563">
      <formula>WEEKDAY(O$11)=7</formula>
    </cfRule>
  </conditionalFormatting>
  <conditionalFormatting sqref="P49:U49">
    <cfRule type="expression" dxfId="726" priority="558">
      <formula>COUNTIFS(祝日,P$11)=1</formula>
    </cfRule>
    <cfRule type="expression" dxfId="725" priority="559">
      <formula>WEEKDAY(P$11)=1</formula>
    </cfRule>
    <cfRule type="expression" dxfId="724" priority="560">
      <formula>WEEKDAY(P$11)=7</formula>
    </cfRule>
  </conditionalFormatting>
  <conditionalFormatting sqref="P50:U50">
    <cfRule type="expression" dxfId="723" priority="555">
      <formula>COUNTIFS(祝日,P$11)=1</formula>
    </cfRule>
    <cfRule type="expression" dxfId="722" priority="556">
      <formula>WEEKDAY(P$11)=1</formula>
    </cfRule>
    <cfRule type="expression" dxfId="721" priority="557">
      <formula>WEEKDAY(P$11)=7</formula>
    </cfRule>
  </conditionalFormatting>
  <conditionalFormatting sqref="AB49">
    <cfRule type="expression" dxfId="720" priority="552">
      <formula>COUNTIFS(祝日,AB$11)=1</formula>
    </cfRule>
    <cfRule type="expression" dxfId="719" priority="553">
      <formula>WEEKDAY(AB$11)=1</formula>
    </cfRule>
    <cfRule type="expression" dxfId="718" priority="554">
      <formula>WEEKDAY(AB$11)=7</formula>
    </cfRule>
  </conditionalFormatting>
  <conditionalFormatting sqref="AB50">
    <cfRule type="expression" dxfId="717" priority="549">
      <formula>COUNTIFS(祝日,AB$11)=1</formula>
    </cfRule>
    <cfRule type="expression" dxfId="716" priority="550">
      <formula>WEEKDAY(AB$11)=1</formula>
    </cfRule>
    <cfRule type="expression" dxfId="715" priority="551">
      <formula>WEEKDAY(AB$11)=7</formula>
    </cfRule>
  </conditionalFormatting>
  <conditionalFormatting sqref="AC49:AH49">
    <cfRule type="expression" dxfId="714" priority="546">
      <formula>COUNTIFS(祝日,AC$11)=1</formula>
    </cfRule>
    <cfRule type="expression" dxfId="713" priority="547">
      <formula>WEEKDAY(AC$11)=1</formula>
    </cfRule>
    <cfRule type="expression" dxfId="712" priority="548">
      <formula>WEEKDAY(AC$11)=7</formula>
    </cfRule>
  </conditionalFormatting>
  <conditionalFormatting sqref="AC50:AH50">
    <cfRule type="expression" dxfId="711" priority="543">
      <formula>COUNTIFS(祝日,AC$11)=1</formula>
    </cfRule>
    <cfRule type="expression" dxfId="710" priority="544">
      <formula>WEEKDAY(AC$11)=1</formula>
    </cfRule>
    <cfRule type="expression" dxfId="709" priority="545">
      <formula>WEEKDAY(AC$11)=7</formula>
    </cfRule>
  </conditionalFormatting>
  <conditionalFormatting sqref="AN49">
    <cfRule type="expression" dxfId="708" priority="540">
      <formula>COUNTIFS(祝日,AN$11)=1</formula>
    </cfRule>
    <cfRule type="expression" dxfId="707" priority="541">
      <formula>WEEKDAY(AN$11)=1</formula>
    </cfRule>
    <cfRule type="expression" dxfId="706" priority="542">
      <formula>WEEKDAY(AN$11)=7</formula>
    </cfRule>
  </conditionalFormatting>
  <conditionalFormatting sqref="AN50">
    <cfRule type="expression" dxfId="705" priority="537">
      <formula>COUNTIFS(祝日,AN$11)=1</formula>
    </cfRule>
    <cfRule type="expression" dxfId="704" priority="538">
      <formula>WEEKDAY(AN$11)=1</formula>
    </cfRule>
    <cfRule type="expression" dxfId="703" priority="539">
      <formula>WEEKDAY(AN$11)=7</formula>
    </cfRule>
  </conditionalFormatting>
  <conditionalFormatting sqref="AO49:AT49">
    <cfRule type="expression" dxfId="702" priority="534">
      <formula>COUNTIFS(祝日,AO$11)=1</formula>
    </cfRule>
    <cfRule type="expression" dxfId="701" priority="535">
      <formula>WEEKDAY(AO$11)=1</formula>
    </cfRule>
    <cfRule type="expression" dxfId="700" priority="536">
      <formula>WEEKDAY(AO$11)=7</formula>
    </cfRule>
  </conditionalFormatting>
  <conditionalFormatting sqref="AO50:AT50">
    <cfRule type="expression" dxfId="699" priority="531">
      <formula>COUNTIFS(祝日,AO$11)=1</formula>
    </cfRule>
    <cfRule type="expression" dxfId="698" priority="532">
      <formula>WEEKDAY(AO$11)=1</formula>
    </cfRule>
    <cfRule type="expression" dxfId="697" priority="533">
      <formula>WEEKDAY(AO$11)=7</formula>
    </cfRule>
  </conditionalFormatting>
  <conditionalFormatting sqref="BA49">
    <cfRule type="expression" dxfId="696" priority="528">
      <formula>COUNTIFS(祝日,BA$11)=1</formula>
    </cfRule>
    <cfRule type="expression" dxfId="695" priority="529">
      <formula>WEEKDAY(BA$11)=1</formula>
    </cfRule>
    <cfRule type="expression" dxfId="694" priority="530">
      <formula>WEEKDAY(BA$11)=7</formula>
    </cfRule>
  </conditionalFormatting>
  <conditionalFormatting sqref="BA50">
    <cfRule type="expression" dxfId="693" priority="525">
      <formula>COUNTIFS(祝日,BA$11)=1</formula>
    </cfRule>
    <cfRule type="expression" dxfId="692" priority="526">
      <formula>WEEKDAY(BA$11)=1</formula>
    </cfRule>
    <cfRule type="expression" dxfId="691" priority="527">
      <formula>WEEKDAY(BA$11)=7</formula>
    </cfRule>
  </conditionalFormatting>
  <conditionalFormatting sqref="BB49:BG49">
    <cfRule type="expression" dxfId="690" priority="522">
      <formula>COUNTIFS(祝日,BB$11)=1</formula>
    </cfRule>
    <cfRule type="expression" dxfId="689" priority="523">
      <formula>WEEKDAY(BB$11)=1</formula>
    </cfRule>
    <cfRule type="expression" dxfId="688" priority="524">
      <formula>WEEKDAY(BB$11)=7</formula>
    </cfRule>
  </conditionalFormatting>
  <conditionalFormatting sqref="BB50:BG50">
    <cfRule type="expression" dxfId="687" priority="519">
      <formula>COUNTIFS(祝日,BB$11)=1</formula>
    </cfRule>
    <cfRule type="expression" dxfId="686" priority="520">
      <formula>WEEKDAY(BB$11)=1</formula>
    </cfRule>
    <cfRule type="expression" dxfId="685" priority="521">
      <formula>WEEKDAY(BB$11)=7</formula>
    </cfRule>
  </conditionalFormatting>
  <conditionalFormatting sqref="BM49">
    <cfRule type="expression" dxfId="684" priority="516">
      <formula>COUNTIFS(祝日,BM$11)=1</formula>
    </cfRule>
    <cfRule type="expression" dxfId="683" priority="517">
      <formula>WEEKDAY(BM$11)=1</formula>
    </cfRule>
    <cfRule type="expression" dxfId="682" priority="518">
      <formula>WEEKDAY(BM$11)=7</formula>
    </cfRule>
  </conditionalFormatting>
  <conditionalFormatting sqref="BM50">
    <cfRule type="expression" dxfId="681" priority="513">
      <formula>COUNTIFS(祝日,BM$11)=1</formula>
    </cfRule>
    <cfRule type="expression" dxfId="680" priority="514">
      <formula>WEEKDAY(BM$11)=1</formula>
    </cfRule>
    <cfRule type="expression" dxfId="679" priority="515">
      <formula>WEEKDAY(BM$11)=7</formula>
    </cfRule>
  </conditionalFormatting>
  <conditionalFormatting sqref="BN49:BS49">
    <cfRule type="expression" dxfId="678" priority="510">
      <formula>COUNTIFS(祝日,BN$11)=1</formula>
    </cfRule>
    <cfRule type="expression" dxfId="677" priority="511">
      <formula>WEEKDAY(BN$11)=1</formula>
    </cfRule>
    <cfRule type="expression" dxfId="676" priority="512">
      <formula>WEEKDAY(BN$11)=7</formula>
    </cfRule>
  </conditionalFormatting>
  <conditionalFormatting sqref="BN50:BS50">
    <cfRule type="expression" dxfId="675" priority="507">
      <formula>COUNTIFS(祝日,BN$11)=1</formula>
    </cfRule>
    <cfRule type="expression" dxfId="674" priority="508">
      <formula>WEEKDAY(BN$11)=1</formula>
    </cfRule>
    <cfRule type="expression" dxfId="673" priority="509">
      <formula>WEEKDAY(BN$11)=7</formula>
    </cfRule>
  </conditionalFormatting>
  <conditionalFormatting sqref="BZ49">
    <cfRule type="expression" dxfId="672" priority="504">
      <formula>COUNTIFS(祝日,BZ$11)=1</formula>
    </cfRule>
    <cfRule type="expression" dxfId="671" priority="505">
      <formula>WEEKDAY(BZ$11)=1</formula>
    </cfRule>
    <cfRule type="expression" dxfId="670" priority="506">
      <formula>WEEKDAY(BZ$11)=7</formula>
    </cfRule>
  </conditionalFormatting>
  <conditionalFormatting sqref="BZ50">
    <cfRule type="expression" dxfId="669" priority="501">
      <formula>COUNTIFS(祝日,BZ$11)=1</formula>
    </cfRule>
    <cfRule type="expression" dxfId="668" priority="502">
      <formula>WEEKDAY(BZ$11)=1</formula>
    </cfRule>
    <cfRule type="expression" dxfId="667" priority="503">
      <formula>WEEKDAY(BZ$11)=7</formula>
    </cfRule>
  </conditionalFormatting>
  <conditionalFormatting sqref="CA49:CF49">
    <cfRule type="expression" dxfId="666" priority="498">
      <formula>COUNTIFS(祝日,CA$11)=1</formula>
    </cfRule>
    <cfRule type="expression" dxfId="665" priority="499">
      <formula>WEEKDAY(CA$11)=1</formula>
    </cfRule>
    <cfRule type="expression" dxfId="664" priority="500">
      <formula>WEEKDAY(CA$11)=7</formula>
    </cfRule>
  </conditionalFormatting>
  <conditionalFormatting sqref="CA50:CF50">
    <cfRule type="expression" dxfId="663" priority="495">
      <formula>COUNTIFS(祝日,CA$11)=1</formula>
    </cfRule>
    <cfRule type="expression" dxfId="662" priority="496">
      <formula>WEEKDAY(CA$11)=1</formula>
    </cfRule>
    <cfRule type="expression" dxfId="661" priority="497">
      <formula>WEEKDAY(CA$11)=7</formula>
    </cfRule>
  </conditionalFormatting>
  <conditionalFormatting sqref="CL49">
    <cfRule type="expression" dxfId="660" priority="492">
      <formula>COUNTIFS(祝日,CL$11)=1</formula>
    </cfRule>
    <cfRule type="expression" dxfId="659" priority="493">
      <formula>WEEKDAY(CL$11)=1</formula>
    </cfRule>
    <cfRule type="expression" dxfId="658" priority="494">
      <formula>WEEKDAY(CL$11)=7</formula>
    </cfRule>
  </conditionalFormatting>
  <conditionalFormatting sqref="CL50">
    <cfRule type="expression" dxfId="657" priority="489">
      <formula>COUNTIFS(祝日,CL$11)=1</formula>
    </cfRule>
    <cfRule type="expression" dxfId="656" priority="490">
      <formula>WEEKDAY(CL$11)=1</formula>
    </cfRule>
    <cfRule type="expression" dxfId="655" priority="491">
      <formula>WEEKDAY(CL$11)=7</formula>
    </cfRule>
  </conditionalFormatting>
  <conditionalFormatting sqref="CM49:CR49">
    <cfRule type="expression" dxfId="654" priority="486">
      <formula>COUNTIFS(祝日,CM$11)=1</formula>
    </cfRule>
    <cfRule type="expression" dxfId="653" priority="487">
      <formula>WEEKDAY(CM$11)=1</formula>
    </cfRule>
    <cfRule type="expression" dxfId="652" priority="488">
      <formula>WEEKDAY(CM$11)=7</formula>
    </cfRule>
  </conditionalFormatting>
  <conditionalFormatting sqref="CM50:CR50">
    <cfRule type="expression" dxfId="651" priority="483">
      <formula>COUNTIFS(祝日,CM$11)=1</formula>
    </cfRule>
    <cfRule type="expression" dxfId="650" priority="484">
      <formula>WEEKDAY(CM$11)=1</formula>
    </cfRule>
    <cfRule type="expression" dxfId="649" priority="485">
      <formula>WEEKDAY(CM$11)=7</formula>
    </cfRule>
  </conditionalFormatting>
  <conditionalFormatting sqref="O63">
    <cfRule type="expression" dxfId="648" priority="480">
      <formula>COUNTIFS(祝日,O$11)=1</formula>
    </cfRule>
    <cfRule type="expression" dxfId="647" priority="481">
      <formula>WEEKDAY(O$11)=1</formula>
    </cfRule>
    <cfRule type="expression" dxfId="646" priority="482">
      <formula>WEEKDAY(O$11)=7</formula>
    </cfRule>
  </conditionalFormatting>
  <conditionalFormatting sqref="O64">
    <cfRule type="expression" dxfId="645" priority="477">
      <formula>COUNTIFS(祝日,O$11)=1</formula>
    </cfRule>
    <cfRule type="expression" dxfId="644" priority="478">
      <formula>WEEKDAY(O$11)=1</formula>
    </cfRule>
    <cfRule type="expression" dxfId="643" priority="479">
      <formula>WEEKDAY(O$11)=7</formula>
    </cfRule>
  </conditionalFormatting>
  <conditionalFormatting sqref="P63:U63">
    <cfRule type="expression" dxfId="642" priority="474">
      <formula>COUNTIFS(祝日,P$11)=1</formula>
    </cfRule>
    <cfRule type="expression" dxfId="641" priority="475">
      <formula>WEEKDAY(P$11)=1</formula>
    </cfRule>
    <cfRule type="expression" dxfId="640" priority="476">
      <formula>WEEKDAY(P$11)=7</formula>
    </cfRule>
  </conditionalFormatting>
  <conditionalFormatting sqref="P64:U64">
    <cfRule type="expression" dxfId="639" priority="471">
      <formula>COUNTIFS(祝日,P$11)=1</formula>
    </cfRule>
    <cfRule type="expression" dxfId="638" priority="472">
      <formula>WEEKDAY(P$11)=1</formula>
    </cfRule>
    <cfRule type="expression" dxfId="637" priority="473">
      <formula>WEEKDAY(P$11)=7</formula>
    </cfRule>
  </conditionalFormatting>
  <conditionalFormatting sqref="AB63">
    <cfRule type="expression" dxfId="636" priority="468">
      <formula>COUNTIFS(祝日,AB$11)=1</formula>
    </cfRule>
    <cfRule type="expression" dxfId="635" priority="469">
      <formula>WEEKDAY(AB$11)=1</formula>
    </cfRule>
    <cfRule type="expression" dxfId="634" priority="470">
      <formula>WEEKDAY(AB$11)=7</formula>
    </cfRule>
  </conditionalFormatting>
  <conditionalFormatting sqref="AB64">
    <cfRule type="expression" dxfId="633" priority="465">
      <formula>COUNTIFS(祝日,AB$11)=1</formula>
    </cfRule>
    <cfRule type="expression" dxfId="632" priority="466">
      <formula>WEEKDAY(AB$11)=1</formula>
    </cfRule>
    <cfRule type="expression" dxfId="631" priority="467">
      <formula>WEEKDAY(AB$11)=7</formula>
    </cfRule>
  </conditionalFormatting>
  <conditionalFormatting sqref="AC63:AH63">
    <cfRule type="expression" dxfId="630" priority="462">
      <formula>COUNTIFS(祝日,AC$11)=1</formula>
    </cfRule>
    <cfRule type="expression" dxfId="629" priority="463">
      <formula>WEEKDAY(AC$11)=1</formula>
    </cfRule>
    <cfRule type="expression" dxfId="628" priority="464">
      <formula>WEEKDAY(AC$11)=7</formula>
    </cfRule>
  </conditionalFormatting>
  <conditionalFormatting sqref="AC64:AH64">
    <cfRule type="expression" dxfId="627" priority="459">
      <formula>COUNTIFS(祝日,AC$11)=1</formula>
    </cfRule>
    <cfRule type="expression" dxfId="626" priority="460">
      <formula>WEEKDAY(AC$11)=1</formula>
    </cfRule>
    <cfRule type="expression" dxfId="625" priority="461">
      <formula>WEEKDAY(AC$11)=7</formula>
    </cfRule>
  </conditionalFormatting>
  <conditionalFormatting sqref="AN63">
    <cfRule type="expression" dxfId="624" priority="456">
      <formula>COUNTIFS(祝日,AN$11)=1</formula>
    </cfRule>
    <cfRule type="expression" dxfId="623" priority="457">
      <formula>WEEKDAY(AN$11)=1</formula>
    </cfRule>
    <cfRule type="expression" dxfId="622" priority="458">
      <formula>WEEKDAY(AN$11)=7</formula>
    </cfRule>
  </conditionalFormatting>
  <conditionalFormatting sqref="AN64">
    <cfRule type="expression" dxfId="621" priority="453">
      <formula>COUNTIFS(祝日,AN$11)=1</formula>
    </cfRule>
    <cfRule type="expression" dxfId="620" priority="454">
      <formula>WEEKDAY(AN$11)=1</formula>
    </cfRule>
    <cfRule type="expression" dxfId="619" priority="455">
      <formula>WEEKDAY(AN$11)=7</formula>
    </cfRule>
  </conditionalFormatting>
  <conditionalFormatting sqref="AO63:AT63">
    <cfRule type="expression" dxfId="618" priority="450">
      <formula>COUNTIFS(祝日,AO$11)=1</formula>
    </cfRule>
    <cfRule type="expression" dxfId="617" priority="451">
      <formula>WEEKDAY(AO$11)=1</formula>
    </cfRule>
    <cfRule type="expression" dxfId="616" priority="452">
      <formula>WEEKDAY(AO$11)=7</formula>
    </cfRule>
  </conditionalFormatting>
  <conditionalFormatting sqref="AO64:AT64">
    <cfRule type="expression" dxfId="615" priority="447">
      <formula>COUNTIFS(祝日,AO$11)=1</formula>
    </cfRule>
    <cfRule type="expression" dxfId="614" priority="448">
      <formula>WEEKDAY(AO$11)=1</formula>
    </cfRule>
    <cfRule type="expression" dxfId="613" priority="449">
      <formula>WEEKDAY(AO$11)=7</formula>
    </cfRule>
  </conditionalFormatting>
  <conditionalFormatting sqref="BA63">
    <cfRule type="expression" dxfId="612" priority="444">
      <formula>COUNTIFS(祝日,BA$11)=1</formula>
    </cfRule>
    <cfRule type="expression" dxfId="611" priority="445">
      <formula>WEEKDAY(BA$11)=1</formula>
    </cfRule>
    <cfRule type="expression" dxfId="610" priority="446">
      <formula>WEEKDAY(BA$11)=7</formula>
    </cfRule>
  </conditionalFormatting>
  <conditionalFormatting sqref="BA64">
    <cfRule type="expression" dxfId="609" priority="441">
      <formula>COUNTIFS(祝日,BA$11)=1</formula>
    </cfRule>
    <cfRule type="expression" dxfId="608" priority="442">
      <formula>WEEKDAY(BA$11)=1</formula>
    </cfRule>
    <cfRule type="expression" dxfId="607" priority="443">
      <formula>WEEKDAY(BA$11)=7</formula>
    </cfRule>
  </conditionalFormatting>
  <conditionalFormatting sqref="BB63:BG63">
    <cfRule type="expression" dxfId="606" priority="438">
      <formula>COUNTIFS(祝日,BB$11)=1</formula>
    </cfRule>
    <cfRule type="expression" dxfId="605" priority="439">
      <formula>WEEKDAY(BB$11)=1</formula>
    </cfRule>
    <cfRule type="expression" dxfId="604" priority="440">
      <formula>WEEKDAY(BB$11)=7</formula>
    </cfRule>
  </conditionalFormatting>
  <conditionalFormatting sqref="BB64:BG64">
    <cfRule type="expression" dxfId="603" priority="435">
      <formula>COUNTIFS(祝日,BB$11)=1</formula>
    </cfRule>
    <cfRule type="expression" dxfId="602" priority="436">
      <formula>WEEKDAY(BB$11)=1</formula>
    </cfRule>
    <cfRule type="expression" dxfId="601" priority="437">
      <formula>WEEKDAY(BB$11)=7</formula>
    </cfRule>
  </conditionalFormatting>
  <conditionalFormatting sqref="BM63">
    <cfRule type="expression" dxfId="600" priority="432">
      <formula>COUNTIFS(祝日,BM$11)=1</formula>
    </cfRule>
    <cfRule type="expression" dxfId="599" priority="433">
      <formula>WEEKDAY(BM$11)=1</formula>
    </cfRule>
    <cfRule type="expression" dxfId="598" priority="434">
      <formula>WEEKDAY(BM$11)=7</formula>
    </cfRule>
  </conditionalFormatting>
  <conditionalFormatting sqref="BM64">
    <cfRule type="expression" dxfId="597" priority="429">
      <formula>COUNTIFS(祝日,BM$11)=1</formula>
    </cfRule>
    <cfRule type="expression" dxfId="596" priority="430">
      <formula>WEEKDAY(BM$11)=1</formula>
    </cfRule>
    <cfRule type="expression" dxfId="595" priority="431">
      <formula>WEEKDAY(BM$11)=7</formula>
    </cfRule>
  </conditionalFormatting>
  <conditionalFormatting sqref="BN63:BS63">
    <cfRule type="expression" dxfId="594" priority="426">
      <formula>COUNTIFS(祝日,BN$11)=1</formula>
    </cfRule>
    <cfRule type="expression" dxfId="593" priority="427">
      <formula>WEEKDAY(BN$11)=1</formula>
    </cfRule>
    <cfRule type="expression" dxfId="592" priority="428">
      <formula>WEEKDAY(BN$11)=7</formula>
    </cfRule>
  </conditionalFormatting>
  <conditionalFormatting sqref="BN64:BS64">
    <cfRule type="expression" dxfId="591" priority="423">
      <formula>COUNTIFS(祝日,BN$11)=1</formula>
    </cfRule>
    <cfRule type="expression" dxfId="590" priority="424">
      <formula>WEEKDAY(BN$11)=1</formula>
    </cfRule>
    <cfRule type="expression" dxfId="589" priority="425">
      <formula>WEEKDAY(BN$11)=7</formula>
    </cfRule>
  </conditionalFormatting>
  <conditionalFormatting sqref="BZ63">
    <cfRule type="expression" dxfId="588" priority="420">
      <formula>COUNTIFS(祝日,BZ$11)=1</formula>
    </cfRule>
    <cfRule type="expression" dxfId="587" priority="421">
      <formula>WEEKDAY(BZ$11)=1</formula>
    </cfRule>
    <cfRule type="expression" dxfId="586" priority="422">
      <formula>WEEKDAY(BZ$11)=7</formula>
    </cfRule>
  </conditionalFormatting>
  <conditionalFormatting sqref="BZ64">
    <cfRule type="expression" dxfId="585" priority="417">
      <formula>COUNTIFS(祝日,BZ$11)=1</formula>
    </cfRule>
    <cfRule type="expression" dxfId="584" priority="418">
      <formula>WEEKDAY(BZ$11)=1</formula>
    </cfRule>
    <cfRule type="expression" dxfId="583" priority="419">
      <formula>WEEKDAY(BZ$11)=7</formula>
    </cfRule>
  </conditionalFormatting>
  <conditionalFormatting sqref="CA63:CF63">
    <cfRule type="expression" dxfId="582" priority="414">
      <formula>COUNTIFS(祝日,CA$11)=1</formula>
    </cfRule>
    <cfRule type="expression" dxfId="581" priority="415">
      <formula>WEEKDAY(CA$11)=1</formula>
    </cfRule>
    <cfRule type="expression" dxfId="580" priority="416">
      <formula>WEEKDAY(CA$11)=7</formula>
    </cfRule>
  </conditionalFormatting>
  <conditionalFormatting sqref="CA64:CF64">
    <cfRule type="expression" dxfId="579" priority="411">
      <formula>COUNTIFS(祝日,CA$11)=1</formula>
    </cfRule>
    <cfRule type="expression" dxfId="578" priority="412">
      <formula>WEEKDAY(CA$11)=1</formula>
    </cfRule>
    <cfRule type="expression" dxfId="577" priority="413">
      <formula>WEEKDAY(CA$11)=7</formula>
    </cfRule>
  </conditionalFormatting>
  <conditionalFormatting sqref="CL63">
    <cfRule type="expression" dxfId="576" priority="408">
      <formula>COUNTIFS(祝日,CL$11)=1</formula>
    </cfRule>
    <cfRule type="expression" dxfId="575" priority="409">
      <formula>WEEKDAY(CL$11)=1</formula>
    </cfRule>
    <cfRule type="expression" dxfId="574" priority="410">
      <formula>WEEKDAY(CL$11)=7</formula>
    </cfRule>
  </conditionalFormatting>
  <conditionalFormatting sqref="CL64">
    <cfRule type="expression" dxfId="573" priority="405">
      <formula>COUNTIFS(祝日,CL$11)=1</formula>
    </cfRule>
    <cfRule type="expression" dxfId="572" priority="406">
      <formula>WEEKDAY(CL$11)=1</formula>
    </cfRule>
    <cfRule type="expression" dxfId="571" priority="407">
      <formula>WEEKDAY(CL$11)=7</formula>
    </cfRule>
  </conditionalFormatting>
  <conditionalFormatting sqref="CM63:CR63">
    <cfRule type="expression" dxfId="570" priority="402">
      <formula>COUNTIFS(祝日,CM$11)=1</formula>
    </cfRule>
    <cfRule type="expression" dxfId="569" priority="403">
      <formula>WEEKDAY(CM$11)=1</formula>
    </cfRule>
    <cfRule type="expression" dxfId="568" priority="404">
      <formula>WEEKDAY(CM$11)=7</formula>
    </cfRule>
  </conditionalFormatting>
  <conditionalFormatting sqref="CM64:CR64">
    <cfRule type="expression" dxfId="567" priority="399">
      <formula>COUNTIFS(祝日,CM$11)=1</formula>
    </cfRule>
    <cfRule type="expression" dxfId="566" priority="400">
      <formula>WEEKDAY(CM$11)=1</formula>
    </cfRule>
    <cfRule type="expression" dxfId="565" priority="401">
      <formula>WEEKDAY(CM$11)=7</formula>
    </cfRule>
  </conditionalFormatting>
  <conditionalFormatting sqref="O77">
    <cfRule type="expression" dxfId="564" priority="396">
      <formula>COUNTIFS(祝日,O$11)=1</formula>
    </cfRule>
    <cfRule type="expression" dxfId="563" priority="397">
      <formula>WEEKDAY(O$11)=1</formula>
    </cfRule>
    <cfRule type="expression" dxfId="562" priority="398">
      <formula>WEEKDAY(O$11)=7</formula>
    </cfRule>
  </conditionalFormatting>
  <conditionalFormatting sqref="O78">
    <cfRule type="expression" dxfId="561" priority="393">
      <formula>COUNTIFS(祝日,O$11)=1</formula>
    </cfRule>
    <cfRule type="expression" dxfId="560" priority="394">
      <formula>WEEKDAY(O$11)=1</formula>
    </cfRule>
    <cfRule type="expression" dxfId="559" priority="395">
      <formula>WEEKDAY(O$11)=7</formula>
    </cfRule>
  </conditionalFormatting>
  <conditionalFormatting sqref="P77:U77">
    <cfRule type="expression" dxfId="558" priority="390">
      <formula>COUNTIFS(祝日,P$11)=1</formula>
    </cfRule>
    <cfRule type="expression" dxfId="557" priority="391">
      <formula>WEEKDAY(P$11)=1</formula>
    </cfRule>
    <cfRule type="expression" dxfId="556" priority="392">
      <formula>WEEKDAY(P$11)=7</formula>
    </cfRule>
  </conditionalFormatting>
  <conditionalFormatting sqref="P78:U78">
    <cfRule type="expression" dxfId="555" priority="387">
      <formula>COUNTIFS(祝日,P$11)=1</formula>
    </cfRule>
    <cfRule type="expression" dxfId="554" priority="388">
      <formula>WEEKDAY(P$11)=1</formula>
    </cfRule>
    <cfRule type="expression" dxfId="553" priority="389">
      <formula>WEEKDAY(P$11)=7</formula>
    </cfRule>
  </conditionalFormatting>
  <conditionalFormatting sqref="AB77">
    <cfRule type="expression" dxfId="552" priority="384">
      <formula>COUNTIFS(祝日,AB$11)=1</formula>
    </cfRule>
    <cfRule type="expression" dxfId="551" priority="385">
      <formula>WEEKDAY(AB$11)=1</formula>
    </cfRule>
    <cfRule type="expression" dxfId="550" priority="386">
      <formula>WEEKDAY(AB$11)=7</formula>
    </cfRule>
  </conditionalFormatting>
  <conditionalFormatting sqref="AB78">
    <cfRule type="expression" dxfId="549" priority="381">
      <formula>COUNTIFS(祝日,AB$11)=1</formula>
    </cfRule>
    <cfRule type="expression" dxfId="548" priority="382">
      <formula>WEEKDAY(AB$11)=1</formula>
    </cfRule>
    <cfRule type="expression" dxfId="547" priority="383">
      <formula>WEEKDAY(AB$11)=7</formula>
    </cfRule>
  </conditionalFormatting>
  <conditionalFormatting sqref="AC77:AH77">
    <cfRule type="expression" dxfId="546" priority="378">
      <formula>COUNTIFS(祝日,AC$11)=1</formula>
    </cfRule>
    <cfRule type="expression" dxfId="545" priority="379">
      <formula>WEEKDAY(AC$11)=1</formula>
    </cfRule>
    <cfRule type="expression" dxfId="544" priority="380">
      <formula>WEEKDAY(AC$11)=7</formula>
    </cfRule>
  </conditionalFormatting>
  <conditionalFormatting sqref="AC78:AH78">
    <cfRule type="expression" dxfId="543" priority="375">
      <formula>COUNTIFS(祝日,AC$11)=1</formula>
    </cfRule>
    <cfRule type="expression" dxfId="542" priority="376">
      <formula>WEEKDAY(AC$11)=1</formula>
    </cfRule>
    <cfRule type="expression" dxfId="541" priority="377">
      <formula>WEEKDAY(AC$11)=7</formula>
    </cfRule>
  </conditionalFormatting>
  <conditionalFormatting sqref="AN77">
    <cfRule type="expression" dxfId="540" priority="372">
      <formula>COUNTIFS(祝日,AN$11)=1</formula>
    </cfRule>
    <cfRule type="expression" dxfId="539" priority="373">
      <formula>WEEKDAY(AN$11)=1</formula>
    </cfRule>
    <cfRule type="expression" dxfId="538" priority="374">
      <formula>WEEKDAY(AN$11)=7</formula>
    </cfRule>
  </conditionalFormatting>
  <conditionalFormatting sqref="AN78">
    <cfRule type="expression" dxfId="537" priority="369">
      <formula>COUNTIFS(祝日,AN$11)=1</formula>
    </cfRule>
    <cfRule type="expression" dxfId="536" priority="370">
      <formula>WEEKDAY(AN$11)=1</formula>
    </cfRule>
    <cfRule type="expression" dxfId="535" priority="371">
      <formula>WEEKDAY(AN$11)=7</formula>
    </cfRule>
  </conditionalFormatting>
  <conditionalFormatting sqref="AO77:AT77">
    <cfRule type="expression" dxfId="534" priority="366">
      <formula>COUNTIFS(祝日,AO$11)=1</formula>
    </cfRule>
    <cfRule type="expression" dxfId="533" priority="367">
      <formula>WEEKDAY(AO$11)=1</formula>
    </cfRule>
    <cfRule type="expression" dxfId="532" priority="368">
      <formula>WEEKDAY(AO$11)=7</formula>
    </cfRule>
  </conditionalFormatting>
  <conditionalFormatting sqref="AO78:AT78">
    <cfRule type="expression" dxfId="531" priority="363">
      <formula>COUNTIFS(祝日,AO$11)=1</formula>
    </cfRule>
    <cfRule type="expression" dxfId="530" priority="364">
      <formula>WEEKDAY(AO$11)=1</formula>
    </cfRule>
    <cfRule type="expression" dxfId="529" priority="365">
      <formula>WEEKDAY(AO$11)=7</formula>
    </cfRule>
  </conditionalFormatting>
  <conditionalFormatting sqref="BA77">
    <cfRule type="expression" dxfId="528" priority="360">
      <formula>COUNTIFS(祝日,BA$11)=1</formula>
    </cfRule>
    <cfRule type="expression" dxfId="527" priority="361">
      <formula>WEEKDAY(BA$11)=1</formula>
    </cfRule>
    <cfRule type="expression" dxfId="526" priority="362">
      <formula>WEEKDAY(BA$11)=7</formula>
    </cfRule>
  </conditionalFormatting>
  <conditionalFormatting sqref="BA78">
    <cfRule type="expression" dxfId="525" priority="357">
      <formula>COUNTIFS(祝日,BA$11)=1</formula>
    </cfRule>
    <cfRule type="expression" dxfId="524" priority="358">
      <formula>WEEKDAY(BA$11)=1</formula>
    </cfRule>
    <cfRule type="expression" dxfId="523" priority="359">
      <formula>WEEKDAY(BA$11)=7</formula>
    </cfRule>
  </conditionalFormatting>
  <conditionalFormatting sqref="BB77:BG77">
    <cfRule type="expression" dxfId="522" priority="354">
      <formula>COUNTIFS(祝日,BB$11)=1</formula>
    </cfRule>
    <cfRule type="expression" dxfId="521" priority="355">
      <formula>WEEKDAY(BB$11)=1</formula>
    </cfRule>
    <cfRule type="expression" dxfId="520" priority="356">
      <formula>WEEKDAY(BB$11)=7</formula>
    </cfRule>
  </conditionalFormatting>
  <conditionalFormatting sqref="BB78:BG78">
    <cfRule type="expression" dxfId="519" priority="351">
      <formula>COUNTIFS(祝日,BB$11)=1</formula>
    </cfRule>
    <cfRule type="expression" dxfId="518" priority="352">
      <formula>WEEKDAY(BB$11)=1</formula>
    </cfRule>
    <cfRule type="expression" dxfId="517" priority="353">
      <formula>WEEKDAY(BB$11)=7</formula>
    </cfRule>
  </conditionalFormatting>
  <conditionalFormatting sqref="BM77">
    <cfRule type="expression" dxfId="516" priority="348">
      <formula>COUNTIFS(祝日,BM$11)=1</formula>
    </cfRule>
    <cfRule type="expression" dxfId="515" priority="349">
      <formula>WEEKDAY(BM$11)=1</formula>
    </cfRule>
    <cfRule type="expression" dxfId="514" priority="350">
      <formula>WEEKDAY(BM$11)=7</formula>
    </cfRule>
  </conditionalFormatting>
  <conditionalFormatting sqref="BM78">
    <cfRule type="expression" dxfId="513" priority="345">
      <formula>COUNTIFS(祝日,BM$11)=1</formula>
    </cfRule>
    <cfRule type="expression" dxfId="512" priority="346">
      <formula>WEEKDAY(BM$11)=1</formula>
    </cfRule>
    <cfRule type="expression" dxfId="511" priority="347">
      <formula>WEEKDAY(BM$11)=7</formula>
    </cfRule>
  </conditionalFormatting>
  <conditionalFormatting sqref="BN77:BS77">
    <cfRule type="expression" dxfId="510" priority="342">
      <formula>COUNTIFS(祝日,BN$11)=1</formula>
    </cfRule>
    <cfRule type="expression" dxfId="509" priority="343">
      <formula>WEEKDAY(BN$11)=1</formula>
    </cfRule>
    <cfRule type="expression" dxfId="508" priority="344">
      <formula>WEEKDAY(BN$11)=7</formula>
    </cfRule>
  </conditionalFormatting>
  <conditionalFormatting sqref="BN78:BS78">
    <cfRule type="expression" dxfId="507" priority="339">
      <formula>COUNTIFS(祝日,BN$11)=1</formula>
    </cfRule>
    <cfRule type="expression" dxfId="506" priority="340">
      <formula>WEEKDAY(BN$11)=1</formula>
    </cfRule>
    <cfRule type="expression" dxfId="505" priority="341">
      <formula>WEEKDAY(BN$11)=7</formula>
    </cfRule>
  </conditionalFormatting>
  <conditionalFormatting sqref="BZ77">
    <cfRule type="expression" dxfId="504" priority="336">
      <formula>COUNTIFS(祝日,BZ$11)=1</formula>
    </cfRule>
    <cfRule type="expression" dxfId="503" priority="337">
      <formula>WEEKDAY(BZ$11)=1</formula>
    </cfRule>
    <cfRule type="expression" dxfId="502" priority="338">
      <formula>WEEKDAY(BZ$11)=7</formula>
    </cfRule>
  </conditionalFormatting>
  <conditionalFormatting sqref="BZ78">
    <cfRule type="expression" dxfId="501" priority="333">
      <formula>COUNTIFS(祝日,BZ$11)=1</formula>
    </cfRule>
    <cfRule type="expression" dxfId="500" priority="334">
      <formula>WEEKDAY(BZ$11)=1</formula>
    </cfRule>
    <cfRule type="expression" dxfId="499" priority="335">
      <formula>WEEKDAY(BZ$11)=7</formula>
    </cfRule>
  </conditionalFormatting>
  <conditionalFormatting sqref="CA77:CF77">
    <cfRule type="expression" dxfId="498" priority="330">
      <formula>COUNTIFS(祝日,CA$11)=1</formula>
    </cfRule>
    <cfRule type="expression" dxfId="497" priority="331">
      <formula>WEEKDAY(CA$11)=1</formula>
    </cfRule>
    <cfRule type="expression" dxfId="496" priority="332">
      <formula>WEEKDAY(CA$11)=7</formula>
    </cfRule>
  </conditionalFormatting>
  <conditionalFormatting sqref="CA78:CF78">
    <cfRule type="expression" dxfId="495" priority="327">
      <formula>COUNTIFS(祝日,CA$11)=1</formula>
    </cfRule>
    <cfRule type="expression" dxfId="494" priority="328">
      <formula>WEEKDAY(CA$11)=1</formula>
    </cfRule>
    <cfRule type="expression" dxfId="493" priority="329">
      <formula>WEEKDAY(CA$11)=7</formula>
    </cfRule>
  </conditionalFormatting>
  <conditionalFormatting sqref="CL77">
    <cfRule type="expression" dxfId="492" priority="324">
      <formula>COUNTIFS(祝日,CL$11)=1</formula>
    </cfRule>
    <cfRule type="expression" dxfId="491" priority="325">
      <formula>WEEKDAY(CL$11)=1</formula>
    </cfRule>
    <cfRule type="expression" dxfId="490" priority="326">
      <formula>WEEKDAY(CL$11)=7</formula>
    </cfRule>
  </conditionalFormatting>
  <conditionalFormatting sqref="CL78">
    <cfRule type="expression" dxfId="489" priority="321">
      <formula>COUNTIFS(祝日,CL$11)=1</formula>
    </cfRule>
    <cfRule type="expression" dxfId="488" priority="322">
      <formula>WEEKDAY(CL$11)=1</formula>
    </cfRule>
    <cfRule type="expression" dxfId="487" priority="323">
      <formula>WEEKDAY(CL$11)=7</formula>
    </cfRule>
  </conditionalFormatting>
  <conditionalFormatting sqref="CM77:CR77">
    <cfRule type="expression" dxfId="486" priority="318">
      <formula>COUNTIFS(祝日,CM$11)=1</formula>
    </cfRule>
    <cfRule type="expression" dxfId="485" priority="319">
      <formula>WEEKDAY(CM$11)=1</formula>
    </cfRule>
    <cfRule type="expression" dxfId="484" priority="320">
      <formula>WEEKDAY(CM$11)=7</formula>
    </cfRule>
  </conditionalFormatting>
  <conditionalFormatting sqref="CM78:CR78">
    <cfRule type="expression" dxfId="483" priority="315">
      <formula>COUNTIFS(祝日,CM$11)=1</formula>
    </cfRule>
    <cfRule type="expression" dxfId="482" priority="316">
      <formula>WEEKDAY(CM$11)=1</formula>
    </cfRule>
    <cfRule type="expression" dxfId="481" priority="317">
      <formula>WEEKDAY(CM$11)=7</formula>
    </cfRule>
  </conditionalFormatting>
  <conditionalFormatting sqref="O91">
    <cfRule type="expression" dxfId="480" priority="312">
      <formula>COUNTIFS(祝日,O$11)=1</formula>
    </cfRule>
    <cfRule type="expression" dxfId="479" priority="313">
      <formula>WEEKDAY(O$11)=1</formula>
    </cfRule>
    <cfRule type="expression" dxfId="478" priority="314">
      <formula>WEEKDAY(O$11)=7</formula>
    </cfRule>
  </conditionalFormatting>
  <conditionalFormatting sqref="O92">
    <cfRule type="expression" dxfId="477" priority="309">
      <formula>COUNTIFS(祝日,O$11)=1</formula>
    </cfRule>
    <cfRule type="expression" dxfId="476" priority="310">
      <formula>WEEKDAY(O$11)=1</formula>
    </cfRule>
    <cfRule type="expression" dxfId="475" priority="311">
      <formula>WEEKDAY(O$11)=7</formula>
    </cfRule>
  </conditionalFormatting>
  <conditionalFormatting sqref="P91:U91">
    <cfRule type="expression" dxfId="474" priority="306">
      <formula>COUNTIFS(祝日,P$11)=1</formula>
    </cfRule>
    <cfRule type="expression" dxfId="473" priority="307">
      <formula>WEEKDAY(P$11)=1</formula>
    </cfRule>
    <cfRule type="expression" dxfId="472" priority="308">
      <formula>WEEKDAY(P$11)=7</formula>
    </cfRule>
  </conditionalFormatting>
  <conditionalFormatting sqref="P92:U92">
    <cfRule type="expression" dxfId="471" priority="303">
      <formula>COUNTIFS(祝日,P$11)=1</formula>
    </cfRule>
    <cfRule type="expression" dxfId="470" priority="304">
      <formula>WEEKDAY(P$11)=1</formula>
    </cfRule>
    <cfRule type="expression" dxfId="469" priority="305">
      <formula>WEEKDAY(P$11)=7</formula>
    </cfRule>
  </conditionalFormatting>
  <conditionalFormatting sqref="AB91">
    <cfRule type="expression" dxfId="468" priority="300">
      <formula>COUNTIFS(祝日,AB$11)=1</formula>
    </cfRule>
    <cfRule type="expression" dxfId="467" priority="301">
      <formula>WEEKDAY(AB$11)=1</formula>
    </cfRule>
    <cfRule type="expression" dxfId="466" priority="302">
      <formula>WEEKDAY(AB$11)=7</formula>
    </cfRule>
  </conditionalFormatting>
  <conditionalFormatting sqref="AB92">
    <cfRule type="expression" dxfId="465" priority="297">
      <formula>COUNTIFS(祝日,AB$11)=1</formula>
    </cfRule>
    <cfRule type="expression" dxfId="464" priority="298">
      <formula>WEEKDAY(AB$11)=1</formula>
    </cfRule>
    <cfRule type="expression" dxfId="463" priority="299">
      <formula>WEEKDAY(AB$11)=7</formula>
    </cfRule>
  </conditionalFormatting>
  <conditionalFormatting sqref="AC91:AH91">
    <cfRule type="expression" dxfId="462" priority="294">
      <formula>COUNTIFS(祝日,AC$11)=1</formula>
    </cfRule>
    <cfRule type="expression" dxfId="461" priority="295">
      <formula>WEEKDAY(AC$11)=1</formula>
    </cfRule>
    <cfRule type="expression" dxfId="460" priority="296">
      <formula>WEEKDAY(AC$11)=7</formula>
    </cfRule>
  </conditionalFormatting>
  <conditionalFormatting sqref="AC92:AH92">
    <cfRule type="expression" dxfId="459" priority="291">
      <formula>COUNTIFS(祝日,AC$11)=1</formula>
    </cfRule>
    <cfRule type="expression" dxfId="458" priority="292">
      <formula>WEEKDAY(AC$11)=1</formula>
    </cfRule>
    <cfRule type="expression" dxfId="457" priority="293">
      <formula>WEEKDAY(AC$11)=7</formula>
    </cfRule>
  </conditionalFormatting>
  <conditionalFormatting sqref="AN91">
    <cfRule type="expression" dxfId="456" priority="288">
      <formula>COUNTIFS(祝日,AN$11)=1</formula>
    </cfRule>
    <cfRule type="expression" dxfId="455" priority="289">
      <formula>WEEKDAY(AN$11)=1</formula>
    </cfRule>
    <cfRule type="expression" dxfId="454" priority="290">
      <formula>WEEKDAY(AN$11)=7</formula>
    </cfRule>
  </conditionalFormatting>
  <conditionalFormatting sqref="AN92">
    <cfRule type="expression" dxfId="453" priority="285">
      <formula>COUNTIFS(祝日,AN$11)=1</formula>
    </cfRule>
    <cfRule type="expression" dxfId="452" priority="286">
      <formula>WEEKDAY(AN$11)=1</formula>
    </cfRule>
    <cfRule type="expression" dxfId="451" priority="287">
      <formula>WEEKDAY(AN$11)=7</formula>
    </cfRule>
  </conditionalFormatting>
  <conditionalFormatting sqref="AO91:AT91">
    <cfRule type="expression" dxfId="450" priority="282">
      <formula>COUNTIFS(祝日,AO$11)=1</formula>
    </cfRule>
    <cfRule type="expression" dxfId="449" priority="283">
      <formula>WEEKDAY(AO$11)=1</formula>
    </cfRule>
    <cfRule type="expression" dxfId="448" priority="284">
      <formula>WEEKDAY(AO$11)=7</formula>
    </cfRule>
  </conditionalFormatting>
  <conditionalFormatting sqref="AO92:AT92">
    <cfRule type="expression" dxfId="447" priority="279">
      <formula>COUNTIFS(祝日,AO$11)=1</formula>
    </cfRule>
    <cfRule type="expression" dxfId="446" priority="280">
      <formula>WEEKDAY(AO$11)=1</formula>
    </cfRule>
    <cfRule type="expression" dxfId="445" priority="281">
      <formula>WEEKDAY(AO$11)=7</formula>
    </cfRule>
  </conditionalFormatting>
  <conditionalFormatting sqref="BA91">
    <cfRule type="expression" dxfId="444" priority="276">
      <formula>COUNTIFS(祝日,BA$11)=1</formula>
    </cfRule>
    <cfRule type="expression" dxfId="443" priority="277">
      <formula>WEEKDAY(BA$11)=1</formula>
    </cfRule>
    <cfRule type="expression" dxfId="442" priority="278">
      <formula>WEEKDAY(BA$11)=7</formula>
    </cfRule>
  </conditionalFormatting>
  <conditionalFormatting sqref="BA92">
    <cfRule type="expression" dxfId="441" priority="273">
      <formula>COUNTIFS(祝日,BA$11)=1</formula>
    </cfRule>
    <cfRule type="expression" dxfId="440" priority="274">
      <formula>WEEKDAY(BA$11)=1</formula>
    </cfRule>
    <cfRule type="expression" dxfId="439" priority="275">
      <formula>WEEKDAY(BA$11)=7</formula>
    </cfRule>
  </conditionalFormatting>
  <conditionalFormatting sqref="BB91:BG91">
    <cfRule type="expression" dxfId="438" priority="270">
      <formula>COUNTIFS(祝日,BB$11)=1</formula>
    </cfRule>
    <cfRule type="expression" dxfId="437" priority="271">
      <formula>WEEKDAY(BB$11)=1</formula>
    </cfRule>
    <cfRule type="expression" dxfId="436" priority="272">
      <formula>WEEKDAY(BB$11)=7</formula>
    </cfRule>
  </conditionalFormatting>
  <conditionalFormatting sqref="BB92:BG92">
    <cfRule type="expression" dxfId="435" priority="267">
      <formula>COUNTIFS(祝日,BB$11)=1</formula>
    </cfRule>
    <cfRule type="expression" dxfId="434" priority="268">
      <formula>WEEKDAY(BB$11)=1</formula>
    </cfRule>
    <cfRule type="expression" dxfId="433" priority="269">
      <formula>WEEKDAY(BB$11)=7</formula>
    </cfRule>
  </conditionalFormatting>
  <conditionalFormatting sqref="BM91">
    <cfRule type="expression" dxfId="432" priority="264">
      <formula>COUNTIFS(祝日,BM$11)=1</formula>
    </cfRule>
    <cfRule type="expression" dxfId="431" priority="265">
      <formula>WEEKDAY(BM$11)=1</formula>
    </cfRule>
    <cfRule type="expression" dxfId="430" priority="266">
      <formula>WEEKDAY(BM$11)=7</formula>
    </cfRule>
  </conditionalFormatting>
  <conditionalFormatting sqref="BM92">
    <cfRule type="expression" dxfId="429" priority="261">
      <formula>COUNTIFS(祝日,BM$11)=1</formula>
    </cfRule>
    <cfRule type="expression" dxfId="428" priority="262">
      <formula>WEEKDAY(BM$11)=1</formula>
    </cfRule>
    <cfRule type="expression" dxfId="427" priority="263">
      <formula>WEEKDAY(BM$11)=7</formula>
    </cfRule>
  </conditionalFormatting>
  <conditionalFormatting sqref="BN91:BS91">
    <cfRule type="expression" dxfId="426" priority="258">
      <formula>COUNTIFS(祝日,BN$11)=1</formula>
    </cfRule>
    <cfRule type="expression" dxfId="425" priority="259">
      <formula>WEEKDAY(BN$11)=1</formula>
    </cfRule>
    <cfRule type="expression" dxfId="424" priority="260">
      <formula>WEEKDAY(BN$11)=7</formula>
    </cfRule>
  </conditionalFormatting>
  <conditionalFormatting sqref="BN92:BS92">
    <cfRule type="expression" dxfId="423" priority="255">
      <formula>COUNTIFS(祝日,BN$11)=1</formula>
    </cfRule>
    <cfRule type="expression" dxfId="422" priority="256">
      <formula>WEEKDAY(BN$11)=1</formula>
    </cfRule>
    <cfRule type="expression" dxfId="421" priority="257">
      <formula>WEEKDAY(BN$11)=7</formula>
    </cfRule>
  </conditionalFormatting>
  <conditionalFormatting sqref="BZ91">
    <cfRule type="expression" dxfId="420" priority="252">
      <formula>COUNTIFS(祝日,BZ$11)=1</formula>
    </cfRule>
    <cfRule type="expression" dxfId="419" priority="253">
      <formula>WEEKDAY(BZ$11)=1</formula>
    </cfRule>
    <cfRule type="expression" dxfId="418" priority="254">
      <formula>WEEKDAY(BZ$11)=7</formula>
    </cfRule>
  </conditionalFormatting>
  <conditionalFormatting sqref="BZ92">
    <cfRule type="expression" dxfId="417" priority="249">
      <formula>COUNTIFS(祝日,BZ$11)=1</formula>
    </cfRule>
    <cfRule type="expression" dxfId="416" priority="250">
      <formula>WEEKDAY(BZ$11)=1</formula>
    </cfRule>
    <cfRule type="expression" dxfId="415" priority="251">
      <formula>WEEKDAY(BZ$11)=7</formula>
    </cfRule>
  </conditionalFormatting>
  <conditionalFormatting sqref="CA91:CF91">
    <cfRule type="expression" dxfId="414" priority="246">
      <formula>COUNTIFS(祝日,CA$11)=1</formula>
    </cfRule>
    <cfRule type="expression" dxfId="413" priority="247">
      <formula>WEEKDAY(CA$11)=1</formula>
    </cfRule>
    <cfRule type="expression" dxfId="412" priority="248">
      <formula>WEEKDAY(CA$11)=7</formula>
    </cfRule>
  </conditionalFormatting>
  <conditionalFormatting sqref="CA92:CF92">
    <cfRule type="expression" dxfId="411" priority="243">
      <formula>COUNTIFS(祝日,CA$11)=1</formula>
    </cfRule>
    <cfRule type="expression" dxfId="410" priority="244">
      <formula>WEEKDAY(CA$11)=1</formula>
    </cfRule>
    <cfRule type="expression" dxfId="409" priority="245">
      <formula>WEEKDAY(CA$11)=7</formula>
    </cfRule>
  </conditionalFormatting>
  <conditionalFormatting sqref="CL91">
    <cfRule type="expression" dxfId="408" priority="240">
      <formula>COUNTIFS(祝日,CL$11)=1</formula>
    </cfRule>
    <cfRule type="expression" dxfId="407" priority="241">
      <formula>WEEKDAY(CL$11)=1</formula>
    </cfRule>
    <cfRule type="expression" dxfId="406" priority="242">
      <formula>WEEKDAY(CL$11)=7</formula>
    </cfRule>
  </conditionalFormatting>
  <conditionalFormatting sqref="CL92">
    <cfRule type="expression" dxfId="405" priority="237">
      <formula>COUNTIFS(祝日,CL$11)=1</formula>
    </cfRule>
    <cfRule type="expression" dxfId="404" priority="238">
      <formula>WEEKDAY(CL$11)=1</formula>
    </cfRule>
    <cfRule type="expression" dxfId="403" priority="239">
      <formula>WEEKDAY(CL$11)=7</formula>
    </cfRule>
  </conditionalFormatting>
  <conditionalFormatting sqref="CM91:CR91">
    <cfRule type="expression" dxfId="402" priority="234">
      <formula>COUNTIFS(祝日,CM$11)=1</formula>
    </cfRule>
    <cfRule type="expression" dxfId="401" priority="235">
      <formula>WEEKDAY(CM$11)=1</formula>
    </cfRule>
    <cfRule type="expression" dxfId="400" priority="236">
      <formula>WEEKDAY(CM$11)=7</formula>
    </cfRule>
  </conditionalFormatting>
  <conditionalFormatting sqref="CM92:CR92">
    <cfRule type="expression" dxfId="399" priority="231">
      <formula>COUNTIFS(祝日,CM$11)=1</formula>
    </cfRule>
    <cfRule type="expression" dxfId="398" priority="232">
      <formula>WEEKDAY(CM$11)=1</formula>
    </cfRule>
    <cfRule type="expression" dxfId="397" priority="233">
      <formula>WEEKDAY(CM$11)=7</formula>
    </cfRule>
  </conditionalFormatting>
  <conditionalFormatting sqref="O105">
    <cfRule type="expression" dxfId="396" priority="228">
      <formula>COUNTIFS(祝日,O$11)=1</formula>
    </cfRule>
    <cfRule type="expression" dxfId="395" priority="229">
      <formula>WEEKDAY(O$11)=1</formula>
    </cfRule>
    <cfRule type="expression" dxfId="394" priority="230">
      <formula>WEEKDAY(O$11)=7</formula>
    </cfRule>
  </conditionalFormatting>
  <conditionalFormatting sqref="O106">
    <cfRule type="expression" dxfId="393" priority="225">
      <formula>COUNTIFS(祝日,O$11)=1</formula>
    </cfRule>
    <cfRule type="expression" dxfId="392" priority="226">
      <formula>WEEKDAY(O$11)=1</formula>
    </cfRule>
    <cfRule type="expression" dxfId="391" priority="227">
      <formula>WEEKDAY(O$11)=7</formula>
    </cfRule>
  </conditionalFormatting>
  <conditionalFormatting sqref="P105:U105">
    <cfRule type="expression" dxfId="390" priority="222">
      <formula>COUNTIFS(祝日,P$11)=1</formula>
    </cfRule>
    <cfRule type="expression" dxfId="389" priority="223">
      <formula>WEEKDAY(P$11)=1</formula>
    </cfRule>
    <cfRule type="expression" dxfId="388" priority="224">
      <formula>WEEKDAY(P$11)=7</formula>
    </cfRule>
  </conditionalFormatting>
  <conditionalFormatting sqref="P106:U106">
    <cfRule type="expression" dxfId="387" priority="219">
      <formula>COUNTIFS(祝日,P$11)=1</formula>
    </cfRule>
    <cfRule type="expression" dxfId="386" priority="220">
      <formula>WEEKDAY(P$11)=1</formula>
    </cfRule>
    <cfRule type="expression" dxfId="385" priority="221">
      <formula>WEEKDAY(P$11)=7</formula>
    </cfRule>
  </conditionalFormatting>
  <conditionalFormatting sqref="AB105">
    <cfRule type="expression" dxfId="384" priority="216">
      <formula>COUNTIFS(祝日,AB$11)=1</formula>
    </cfRule>
    <cfRule type="expression" dxfId="383" priority="217">
      <formula>WEEKDAY(AB$11)=1</formula>
    </cfRule>
    <cfRule type="expression" dxfId="382" priority="218">
      <formula>WEEKDAY(AB$11)=7</formula>
    </cfRule>
  </conditionalFormatting>
  <conditionalFormatting sqref="AB106">
    <cfRule type="expression" dxfId="381" priority="213">
      <formula>COUNTIFS(祝日,AB$11)=1</formula>
    </cfRule>
    <cfRule type="expression" dxfId="380" priority="214">
      <formula>WEEKDAY(AB$11)=1</formula>
    </cfRule>
    <cfRule type="expression" dxfId="379" priority="215">
      <formula>WEEKDAY(AB$11)=7</formula>
    </cfRule>
  </conditionalFormatting>
  <conditionalFormatting sqref="AC105:AH105">
    <cfRule type="expression" dxfId="378" priority="210">
      <formula>COUNTIFS(祝日,AC$11)=1</formula>
    </cfRule>
    <cfRule type="expression" dxfId="377" priority="211">
      <formula>WEEKDAY(AC$11)=1</formula>
    </cfRule>
    <cfRule type="expression" dxfId="376" priority="212">
      <formula>WEEKDAY(AC$11)=7</formula>
    </cfRule>
  </conditionalFormatting>
  <conditionalFormatting sqref="AC106:AH106">
    <cfRule type="expression" dxfId="375" priority="207">
      <formula>COUNTIFS(祝日,AC$11)=1</formula>
    </cfRule>
    <cfRule type="expression" dxfId="374" priority="208">
      <formula>WEEKDAY(AC$11)=1</formula>
    </cfRule>
    <cfRule type="expression" dxfId="373" priority="209">
      <formula>WEEKDAY(AC$11)=7</formula>
    </cfRule>
  </conditionalFormatting>
  <conditionalFormatting sqref="AN105">
    <cfRule type="expression" dxfId="372" priority="204">
      <formula>COUNTIFS(祝日,AN$11)=1</formula>
    </cfRule>
    <cfRule type="expression" dxfId="371" priority="205">
      <formula>WEEKDAY(AN$11)=1</formula>
    </cfRule>
    <cfRule type="expression" dxfId="370" priority="206">
      <formula>WEEKDAY(AN$11)=7</formula>
    </cfRule>
  </conditionalFormatting>
  <conditionalFormatting sqref="AN106">
    <cfRule type="expression" dxfId="369" priority="201">
      <formula>COUNTIFS(祝日,AN$11)=1</formula>
    </cfRule>
    <cfRule type="expression" dxfId="368" priority="202">
      <formula>WEEKDAY(AN$11)=1</formula>
    </cfRule>
    <cfRule type="expression" dxfId="367" priority="203">
      <formula>WEEKDAY(AN$11)=7</formula>
    </cfRule>
  </conditionalFormatting>
  <conditionalFormatting sqref="AO105:AT105">
    <cfRule type="expression" dxfId="366" priority="198">
      <formula>COUNTIFS(祝日,AO$11)=1</formula>
    </cfRule>
    <cfRule type="expression" dxfId="365" priority="199">
      <formula>WEEKDAY(AO$11)=1</formula>
    </cfRule>
    <cfRule type="expression" dxfId="364" priority="200">
      <formula>WEEKDAY(AO$11)=7</formula>
    </cfRule>
  </conditionalFormatting>
  <conditionalFormatting sqref="AO106:AT106">
    <cfRule type="expression" dxfId="363" priority="195">
      <formula>COUNTIFS(祝日,AO$11)=1</formula>
    </cfRule>
    <cfRule type="expression" dxfId="362" priority="196">
      <formula>WEEKDAY(AO$11)=1</formula>
    </cfRule>
    <cfRule type="expression" dxfId="361" priority="197">
      <formula>WEEKDAY(AO$11)=7</formula>
    </cfRule>
  </conditionalFormatting>
  <conditionalFormatting sqref="BA105">
    <cfRule type="expression" dxfId="360" priority="192">
      <formula>COUNTIFS(祝日,BA$11)=1</formula>
    </cfRule>
    <cfRule type="expression" dxfId="359" priority="193">
      <formula>WEEKDAY(BA$11)=1</formula>
    </cfRule>
    <cfRule type="expression" dxfId="358" priority="194">
      <formula>WEEKDAY(BA$11)=7</formula>
    </cfRule>
  </conditionalFormatting>
  <conditionalFormatting sqref="BA106">
    <cfRule type="expression" dxfId="357" priority="189">
      <formula>COUNTIFS(祝日,BA$11)=1</formula>
    </cfRule>
    <cfRule type="expression" dxfId="356" priority="190">
      <formula>WEEKDAY(BA$11)=1</formula>
    </cfRule>
    <cfRule type="expression" dxfId="355" priority="191">
      <formula>WEEKDAY(BA$11)=7</formula>
    </cfRule>
  </conditionalFormatting>
  <conditionalFormatting sqref="BB105:BG105">
    <cfRule type="expression" dxfId="354" priority="186">
      <formula>COUNTIFS(祝日,BB$11)=1</formula>
    </cfRule>
    <cfRule type="expression" dxfId="353" priority="187">
      <formula>WEEKDAY(BB$11)=1</formula>
    </cfRule>
    <cfRule type="expression" dxfId="352" priority="188">
      <formula>WEEKDAY(BB$11)=7</formula>
    </cfRule>
  </conditionalFormatting>
  <conditionalFormatting sqref="BB106:BG106">
    <cfRule type="expression" dxfId="351" priority="183">
      <formula>COUNTIFS(祝日,BB$11)=1</formula>
    </cfRule>
    <cfRule type="expression" dxfId="350" priority="184">
      <formula>WEEKDAY(BB$11)=1</formula>
    </cfRule>
    <cfRule type="expression" dxfId="349" priority="185">
      <formula>WEEKDAY(BB$11)=7</formula>
    </cfRule>
  </conditionalFormatting>
  <conditionalFormatting sqref="BM105">
    <cfRule type="expression" dxfId="348" priority="180">
      <formula>COUNTIFS(祝日,BM$11)=1</formula>
    </cfRule>
    <cfRule type="expression" dxfId="347" priority="181">
      <formula>WEEKDAY(BM$11)=1</formula>
    </cfRule>
    <cfRule type="expression" dxfId="346" priority="182">
      <formula>WEEKDAY(BM$11)=7</formula>
    </cfRule>
  </conditionalFormatting>
  <conditionalFormatting sqref="BM106">
    <cfRule type="expression" dxfId="345" priority="177">
      <formula>COUNTIFS(祝日,BM$11)=1</formula>
    </cfRule>
    <cfRule type="expression" dxfId="344" priority="178">
      <formula>WEEKDAY(BM$11)=1</formula>
    </cfRule>
    <cfRule type="expression" dxfId="343" priority="179">
      <formula>WEEKDAY(BM$11)=7</formula>
    </cfRule>
  </conditionalFormatting>
  <conditionalFormatting sqref="BN105:BS105">
    <cfRule type="expression" dxfId="342" priority="174">
      <formula>COUNTIFS(祝日,BN$11)=1</formula>
    </cfRule>
    <cfRule type="expression" dxfId="341" priority="175">
      <formula>WEEKDAY(BN$11)=1</formula>
    </cfRule>
    <cfRule type="expression" dxfId="340" priority="176">
      <formula>WEEKDAY(BN$11)=7</formula>
    </cfRule>
  </conditionalFormatting>
  <conditionalFormatting sqref="BN106:BS106">
    <cfRule type="expression" dxfId="339" priority="171">
      <formula>COUNTIFS(祝日,BN$11)=1</formula>
    </cfRule>
    <cfRule type="expression" dxfId="338" priority="172">
      <formula>WEEKDAY(BN$11)=1</formula>
    </cfRule>
    <cfRule type="expression" dxfId="337" priority="173">
      <formula>WEEKDAY(BN$11)=7</formula>
    </cfRule>
  </conditionalFormatting>
  <conditionalFormatting sqref="BZ105">
    <cfRule type="expression" dxfId="336" priority="168">
      <formula>COUNTIFS(祝日,BZ$11)=1</formula>
    </cfRule>
    <cfRule type="expression" dxfId="335" priority="169">
      <formula>WEEKDAY(BZ$11)=1</formula>
    </cfRule>
    <cfRule type="expression" dxfId="334" priority="170">
      <formula>WEEKDAY(BZ$11)=7</formula>
    </cfRule>
  </conditionalFormatting>
  <conditionalFormatting sqref="BZ106">
    <cfRule type="expression" dxfId="333" priority="165">
      <formula>COUNTIFS(祝日,BZ$11)=1</formula>
    </cfRule>
    <cfRule type="expression" dxfId="332" priority="166">
      <formula>WEEKDAY(BZ$11)=1</formula>
    </cfRule>
    <cfRule type="expression" dxfId="331" priority="167">
      <formula>WEEKDAY(BZ$11)=7</formula>
    </cfRule>
  </conditionalFormatting>
  <conditionalFormatting sqref="CA105:CF105">
    <cfRule type="expression" dxfId="330" priority="162">
      <formula>COUNTIFS(祝日,CA$11)=1</formula>
    </cfRule>
    <cfRule type="expression" dxfId="329" priority="163">
      <formula>WEEKDAY(CA$11)=1</formula>
    </cfRule>
    <cfRule type="expression" dxfId="328" priority="164">
      <formula>WEEKDAY(CA$11)=7</formula>
    </cfRule>
  </conditionalFormatting>
  <conditionalFormatting sqref="CA106:CF106">
    <cfRule type="expression" dxfId="327" priority="159">
      <formula>COUNTIFS(祝日,CA$11)=1</formula>
    </cfRule>
    <cfRule type="expression" dxfId="326" priority="160">
      <formula>WEEKDAY(CA$11)=1</formula>
    </cfRule>
    <cfRule type="expression" dxfId="325" priority="161">
      <formula>WEEKDAY(CA$11)=7</formula>
    </cfRule>
  </conditionalFormatting>
  <conditionalFormatting sqref="CL105">
    <cfRule type="expression" dxfId="324" priority="156">
      <formula>COUNTIFS(祝日,CL$11)=1</formula>
    </cfRule>
    <cfRule type="expression" dxfId="323" priority="157">
      <formula>WEEKDAY(CL$11)=1</formula>
    </cfRule>
    <cfRule type="expression" dxfId="322" priority="158">
      <formula>WEEKDAY(CL$11)=7</formula>
    </cfRule>
  </conditionalFormatting>
  <conditionalFormatting sqref="CL106">
    <cfRule type="expression" dxfId="321" priority="153">
      <formula>COUNTIFS(祝日,CL$11)=1</formula>
    </cfRule>
    <cfRule type="expression" dxfId="320" priority="154">
      <formula>WEEKDAY(CL$11)=1</formula>
    </cfRule>
    <cfRule type="expression" dxfId="319" priority="155">
      <formula>WEEKDAY(CL$11)=7</formula>
    </cfRule>
  </conditionalFormatting>
  <conditionalFormatting sqref="CM105:CR105">
    <cfRule type="expression" dxfId="318" priority="150">
      <formula>COUNTIFS(祝日,CM$11)=1</formula>
    </cfRule>
    <cfRule type="expression" dxfId="317" priority="151">
      <formula>WEEKDAY(CM$11)=1</formula>
    </cfRule>
    <cfRule type="expression" dxfId="316" priority="152">
      <formula>WEEKDAY(CM$11)=7</formula>
    </cfRule>
  </conditionalFormatting>
  <conditionalFormatting sqref="CM106:CR106">
    <cfRule type="expression" dxfId="315" priority="147">
      <formula>COUNTIFS(祝日,CM$11)=1</formula>
    </cfRule>
    <cfRule type="expression" dxfId="314" priority="148">
      <formula>WEEKDAY(CM$11)=1</formula>
    </cfRule>
    <cfRule type="expression" dxfId="313" priority="149">
      <formula>WEEKDAY(CM$11)=7</formula>
    </cfRule>
  </conditionalFormatting>
  <conditionalFormatting sqref="O119">
    <cfRule type="expression" dxfId="312" priority="144">
      <formula>COUNTIFS(祝日,O$11)=1</formula>
    </cfRule>
    <cfRule type="expression" dxfId="311" priority="145">
      <formula>WEEKDAY(O$11)=1</formula>
    </cfRule>
    <cfRule type="expression" dxfId="310" priority="146">
      <formula>WEEKDAY(O$11)=7</formula>
    </cfRule>
  </conditionalFormatting>
  <conditionalFormatting sqref="O120">
    <cfRule type="expression" dxfId="309" priority="141">
      <formula>COUNTIFS(祝日,O$11)=1</formula>
    </cfRule>
    <cfRule type="expression" dxfId="308" priority="142">
      <formula>WEEKDAY(O$11)=1</formula>
    </cfRule>
    <cfRule type="expression" dxfId="307" priority="143">
      <formula>WEEKDAY(O$11)=7</formula>
    </cfRule>
  </conditionalFormatting>
  <conditionalFormatting sqref="P119:U119">
    <cfRule type="expression" dxfId="306" priority="138">
      <formula>COUNTIFS(祝日,P$11)=1</formula>
    </cfRule>
    <cfRule type="expression" dxfId="305" priority="139">
      <formula>WEEKDAY(P$11)=1</formula>
    </cfRule>
    <cfRule type="expression" dxfId="304" priority="140">
      <formula>WEEKDAY(P$11)=7</formula>
    </cfRule>
  </conditionalFormatting>
  <conditionalFormatting sqref="P120:U120">
    <cfRule type="expression" dxfId="303" priority="135">
      <formula>COUNTIFS(祝日,P$11)=1</formula>
    </cfRule>
    <cfRule type="expression" dxfId="302" priority="136">
      <formula>WEEKDAY(P$11)=1</formula>
    </cfRule>
    <cfRule type="expression" dxfId="301" priority="137">
      <formula>WEEKDAY(P$11)=7</formula>
    </cfRule>
  </conditionalFormatting>
  <conditionalFormatting sqref="AB119">
    <cfRule type="expression" dxfId="300" priority="132">
      <formula>COUNTIFS(祝日,AB$11)=1</formula>
    </cfRule>
    <cfRule type="expression" dxfId="299" priority="133">
      <formula>WEEKDAY(AB$11)=1</formula>
    </cfRule>
    <cfRule type="expression" dxfId="298" priority="134">
      <formula>WEEKDAY(AB$11)=7</formula>
    </cfRule>
  </conditionalFormatting>
  <conditionalFormatting sqref="AB120">
    <cfRule type="expression" dxfId="297" priority="129">
      <formula>COUNTIFS(祝日,AB$11)=1</formula>
    </cfRule>
    <cfRule type="expression" dxfId="296" priority="130">
      <formula>WEEKDAY(AB$11)=1</formula>
    </cfRule>
    <cfRule type="expression" dxfId="295" priority="131">
      <formula>WEEKDAY(AB$11)=7</formula>
    </cfRule>
  </conditionalFormatting>
  <conditionalFormatting sqref="AC119:AH119">
    <cfRule type="expression" dxfId="294" priority="126">
      <formula>COUNTIFS(祝日,AC$11)=1</formula>
    </cfRule>
    <cfRule type="expression" dxfId="293" priority="127">
      <formula>WEEKDAY(AC$11)=1</formula>
    </cfRule>
    <cfRule type="expression" dxfId="292" priority="128">
      <formula>WEEKDAY(AC$11)=7</formula>
    </cfRule>
  </conditionalFormatting>
  <conditionalFormatting sqref="AC120:AH120">
    <cfRule type="expression" dxfId="291" priority="123">
      <formula>COUNTIFS(祝日,AC$11)=1</formula>
    </cfRule>
    <cfRule type="expression" dxfId="290" priority="124">
      <formula>WEEKDAY(AC$11)=1</formula>
    </cfRule>
    <cfRule type="expression" dxfId="289" priority="125">
      <formula>WEEKDAY(AC$11)=7</formula>
    </cfRule>
  </conditionalFormatting>
  <conditionalFormatting sqref="AN119">
    <cfRule type="expression" dxfId="288" priority="120">
      <formula>COUNTIFS(祝日,AN$11)=1</formula>
    </cfRule>
    <cfRule type="expression" dxfId="287" priority="121">
      <formula>WEEKDAY(AN$11)=1</formula>
    </cfRule>
    <cfRule type="expression" dxfId="286" priority="122">
      <formula>WEEKDAY(AN$11)=7</formula>
    </cfRule>
  </conditionalFormatting>
  <conditionalFormatting sqref="AN120">
    <cfRule type="expression" dxfId="285" priority="117">
      <formula>COUNTIFS(祝日,AN$11)=1</formula>
    </cfRule>
    <cfRule type="expression" dxfId="284" priority="118">
      <formula>WEEKDAY(AN$11)=1</formula>
    </cfRule>
    <cfRule type="expression" dxfId="283" priority="119">
      <formula>WEEKDAY(AN$11)=7</formula>
    </cfRule>
  </conditionalFormatting>
  <conditionalFormatting sqref="AO119:AT119">
    <cfRule type="expression" dxfId="282" priority="114">
      <formula>COUNTIFS(祝日,AO$11)=1</formula>
    </cfRule>
    <cfRule type="expression" dxfId="281" priority="115">
      <formula>WEEKDAY(AO$11)=1</formula>
    </cfRule>
    <cfRule type="expression" dxfId="280" priority="116">
      <formula>WEEKDAY(AO$11)=7</formula>
    </cfRule>
  </conditionalFormatting>
  <conditionalFormatting sqref="AO120:AT120">
    <cfRule type="expression" dxfId="279" priority="111">
      <formula>COUNTIFS(祝日,AO$11)=1</formula>
    </cfRule>
    <cfRule type="expression" dxfId="278" priority="112">
      <formula>WEEKDAY(AO$11)=1</formula>
    </cfRule>
    <cfRule type="expression" dxfId="277" priority="113">
      <formula>WEEKDAY(AO$11)=7</formula>
    </cfRule>
  </conditionalFormatting>
  <conditionalFormatting sqref="BA119">
    <cfRule type="expression" dxfId="276" priority="108">
      <formula>COUNTIFS(祝日,BA$11)=1</formula>
    </cfRule>
    <cfRule type="expression" dxfId="275" priority="109">
      <formula>WEEKDAY(BA$11)=1</formula>
    </cfRule>
    <cfRule type="expression" dxfId="274" priority="110">
      <formula>WEEKDAY(BA$11)=7</formula>
    </cfRule>
  </conditionalFormatting>
  <conditionalFormatting sqref="BA120">
    <cfRule type="expression" dxfId="273" priority="105">
      <formula>COUNTIFS(祝日,BA$11)=1</formula>
    </cfRule>
    <cfRule type="expression" dxfId="272" priority="106">
      <formula>WEEKDAY(BA$11)=1</formula>
    </cfRule>
    <cfRule type="expression" dxfId="271" priority="107">
      <formula>WEEKDAY(BA$11)=7</formula>
    </cfRule>
  </conditionalFormatting>
  <conditionalFormatting sqref="BB119:BG119">
    <cfRule type="expression" dxfId="270" priority="102">
      <formula>COUNTIFS(祝日,BB$11)=1</formula>
    </cfRule>
    <cfRule type="expression" dxfId="269" priority="103">
      <formula>WEEKDAY(BB$11)=1</formula>
    </cfRule>
    <cfRule type="expression" dxfId="268" priority="104">
      <formula>WEEKDAY(BB$11)=7</formula>
    </cfRule>
  </conditionalFormatting>
  <conditionalFormatting sqref="BB120:BG120">
    <cfRule type="expression" dxfId="267" priority="99">
      <formula>COUNTIFS(祝日,BB$11)=1</formula>
    </cfRule>
    <cfRule type="expression" dxfId="266" priority="100">
      <formula>WEEKDAY(BB$11)=1</formula>
    </cfRule>
    <cfRule type="expression" dxfId="265" priority="101">
      <formula>WEEKDAY(BB$11)=7</formula>
    </cfRule>
  </conditionalFormatting>
  <conditionalFormatting sqref="BM119">
    <cfRule type="expression" dxfId="264" priority="96">
      <formula>COUNTIFS(祝日,BM$11)=1</formula>
    </cfRule>
    <cfRule type="expression" dxfId="263" priority="97">
      <formula>WEEKDAY(BM$11)=1</formula>
    </cfRule>
    <cfRule type="expression" dxfId="262" priority="98">
      <formula>WEEKDAY(BM$11)=7</formula>
    </cfRule>
  </conditionalFormatting>
  <conditionalFormatting sqref="BM120">
    <cfRule type="expression" dxfId="261" priority="93">
      <formula>COUNTIFS(祝日,BM$11)=1</formula>
    </cfRule>
    <cfRule type="expression" dxfId="260" priority="94">
      <formula>WEEKDAY(BM$11)=1</formula>
    </cfRule>
    <cfRule type="expression" dxfId="259" priority="95">
      <formula>WEEKDAY(BM$11)=7</formula>
    </cfRule>
  </conditionalFormatting>
  <conditionalFormatting sqref="BN119:BS119">
    <cfRule type="expression" dxfId="258" priority="90">
      <formula>COUNTIFS(祝日,BN$11)=1</formula>
    </cfRule>
    <cfRule type="expression" dxfId="257" priority="91">
      <formula>WEEKDAY(BN$11)=1</formula>
    </cfRule>
    <cfRule type="expression" dxfId="256" priority="92">
      <formula>WEEKDAY(BN$11)=7</formula>
    </cfRule>
  </conditionalFormatting>
  <conditionalFormatting sqref="BN120:BS120">
    <cfRule type="expression" dxfId="255" priority="87">
      <formula>COUNTIFS(祝日,BN$11)=1</formula>
    </cfRule>
    <cfRule type="expression" dxfId="254" priority="88">
      <formula>WEEKDAY(BN$11)=1</formula>
    </cfRule>
    <cfRule type="expression" dxfId="253" priority="89">
      <formula>WEEKDAY(BN$11)=7</formula>
    </cfRule>
  </conditionalFormatting>
  <conditionalFormatting sqref="BZ119">
    <cfRule type="expression" dxfId="252" priority="84">
      <formula>COUNTIFS(祝日,BZ$11)=1</formula>
    </cfRule>
    <cfRule type="expression" dxfId="251" priority="85">
      <formula>WEEKDAY(BZ$11)=1</formula>
    </cfRule>
    <cfRule type="expression" dxfId="250" priority="86">
      <formula>WEEKDAY(BZ$11)=7</formula>
    </cfRule>
  </conditionalFormatting>
  <conditionalFormatting sqref="BZ120">
    <cfRule type="expression" dxfId="249" priority="81">
      <formula>COUNTIFS(祝日,BZ$11)=1</formula>
    </cfRule>
    <cfRule type="expression" dxfId="248" priority="82">
      <formula>WEEKDAY(BZ$11)=1</formula>
    </cfRule>
    <cfRule type="expression" dxfId="247" priority="83">
      <formula>WEEKDAY(BZ$11)=7</formula>
    </cfRule>
  </conditionalFormatting>
  <conditionalFormatting sqref="CA119:CF119">
    <cfRule type="expression" dxfId="246" priority="78">
      <formula>COUNTIFS(祝日,CA$11)=1</formula>
    </cfRule>
    <cfRule type="expression" dxfId="245" priority="79">
      <formula>WEEKDAY(CA$11)=1</formula>
    </cfRule>
    <cfRule type="expression" dxfId="244" priority="80">
      <formula>WEEKDAY(CA$11)=7</formula>
    </cfRule>
  </conditionalFormatting>
  <conditionalFormatting sqref="CA120:CF120">
    <cfRule type="expression" dxfId="243" priority="75">
      <formula>COUNTIFS(祝日,CA$11)=1</formula>
    </cfRule>
    <cfRule type="expression" dxfId="242" priority="76">
      <formula>WEEKDAY(CA$11)=1</formula>
    </cfRule>
    <cfRule type="expression" dxfId="241" priority="77">
      <formula>WEEKDAY(CA$11)=7</formula>
    </cfRule>
  </conditionalFormatting>
  <conditionalFormatting sqref="CL119">
    <cfRule type="expression" dxfId="240" priority="72">
      <formula>COUNTIFS(祝日,CL$11)=1</formula>
    </cfRule>
    <cfRule type="expression" dxfId="239" priority="73">
      <formula>WEEKDAY(CL$11)=1</formula>
    </cfRule>
    <cfRule type="expression" dxfId="238" priority="74">
      <formula>WEEKDAY(CL$11)=7</formula>
    </cfRule>
  </conditionalFormatting>
  <conditionalFormatting sqref="CL120">
    <cfRule type="expression" dxfId="237" priority="69">
      <formula>COUNTIFS(祝日,CL$11)=1</formula>
    </cfRule>
    <cfRule type="expression" dxfId="236" priority="70">
      <formula>WEEKDAY(CL$11)=1</formula>
    </cfRule>
    <cfRule type="expression" dxfId="235" priority="71">
      <formula>WEEKDAY(CL$11)=7</formula>
    </cfRule>
  </conditionalFormatting>
  <conditionalFormatting sqref="CM119:CR119">
    <cfRule type="expression" dxfId="234" priority="66">
      <formula>COUNTIFS(祝日,CM$11)=1</formula>
    </cfRule>
    <cfRule type="expression" dxfId="233" priority="67">
      <formula>WEEKDAY(CM$11)=1</formula>
    </cfRule>
    <cfRule type="expression" dxfId="232" priority="68">
      <formula>WEEKDAY(CM$11)=7</formula>
    </cfRule>
  </conditionalFormatting>
  <conditionalFormatting sqref="CM120:CR120">
    <cfRule type="expression" dxfId="231" priority="63">
      <formula>COUNTIFS(祝日,CM$11)=1</formula>
    </cfRule>
    <cfRule type="expression" dxfId="230" priority="64">
      <formula>WEEKDAY(CM$11)=1</formula>
    </cfRule>
    <cfRule type="expression" dxfId="229" priority="65">
      <formula>WEEKDAY(CM$11)=7</formula>
    </cfRule>
  </conditionalFormatting>
  <conditionalFormatting sqref="K48">
    <cfRule type="expression" dxfId="228" priority="62">
      <formula>K48="NG"</formula>
    </cfRule>
  </conditionalFormatting>
  <conditionalFormatting sqref="K62">
    <cfRule type="expression" dxfId="227" priority="61">
      <formula>K62="NG"</formula>
    </cfRule>
  </conditionalFormatting>
  <conditionalFormatting sqref="K76">
    <cfRule type="expression" dxfId="226" priority="60">
      <formula>K76="NG"</formula>
    </cfRule>
  </conditionalFormatting>
  <conditionalFormatting sqref="K90">
    <cfRule type="expression" dxfId="225" priority="59">
      <formula>K90="NG"</formula>
    </cfRule>
  </conditionalFormatting>
  <conditionalFormatting sqref="K104">
    <cfRule type="expression" dxfId="224" priority="58">
      <formula>K104="NG"</formula>
    </cfRule>
  </conditionalFormatting>
  <conditionalFormatting sqref="K118">
    <cfRule type="expression" dxfId="223" priority="57">
      <formula>K118="NG"</formula>
    </cfRule>
  </conditionalFormatting>
  <conditionalFormatting sqref="W20">
    <cfRule type="expression" dxfId="222" priority="56">
      <formula>W20="NG"</formula>
    </cfRule>
  </conditionalFormatting>
  <conditionalFormatting sqref="AJ20">
    <cfRule type="expression" dxfId="221" priority="55">
      <formula>AJ20="NG"</formula>
    </cfRule>
  </conditionalFormatting>
  <conditionalFormatting sqref="AV20">
    <cfRule type="expression" dxfId="220" priority="54">
      <formula>AV20="NG"</formula>
    </cfRule>
  </conditionalFormatting>
  <conditionalFormatting sqref="BI20">
    <cfRule type="expression" dxfId="219" priority="53">
      <formula>BI20="NG"</formula>
    </cfRule>
  </conditionalFormatting>
  <conditionalFormatting sqref="BU20">
    <cfRule type="expression" dxfId="218" priority="52">
      <formula>BU20="NG"</formula>
    </cfRule>
  </conditionalFormatting>
  <conditionalFormatting sqref="CH20">
    <cfRule type="expression" dxfId="217" priority="51">
      <formula>CH20="NG"</formula>
    </cfRule>
  </conditionalFormatting>
  <conditionalFormatting sqref="CT20">
    <cfRule type="expression" dxfId="216" priority="50">
      <formula>CT20="NG"</formula>
    </cfRule>
  </conditionalFormatting>
  <conditionalFormatting sqref="W34">
    <cfRule type="expression" dxfId="215" priority="49">
      <formula>W34="NG"</formula>
    </cfRule>
  </conditionalFormatting>
  <conditionalFormatting sqref="AJ34">
    <cfRule type="expression" dxfId="214" priority="48">
      <formula>AJ34="NG"</formula>
    </cfRule>
  </conditionalFormatting>
  <conditionalFormatting sqref="AV34">
    <cfRule type="expression" dxfId="213" priority="47">
      <formula>AV34="NG"</formula>
    </cfRule>
  </conditionalFormatting>
  <conditionalFormatting sqref="BI34">
    <cfRule type="expression" dxfId="212" priority="46">
      <formula>BI34="NG"</formula>
    </cfRule>
  </conditionalFormatting>
  <conditionalFormatting sqref="BU34">
    <cfRule type="expression" dxfId="211" priority="45">
      <formula>BU34="NG"</formula>
    </cfRule>
  </conditionalFormatting>
  <conditionalFormatting sqref="CH34">
    <cfRule type="expression" dxfId="210" priority="44">
      <formula>CH34="NG"</formula>
    </cfRule>
  </conditionalFormatting>
  <conditionalFormatting sqref="CT34">
    <cfRule type="expression" dxfId="209" priority="43">
      <formula>CT34="NG"</formula>
    </cfRule>
  </conditionalFormatting>
  <conditionalFormatting sqref="W48">
    <cfRule type="expression" dxfId="208" priority="42">
      <formula>W48="NG"</formula>
    </cfRule>
  </conditionalFormatting>
  <conditionalFormatting sqref="AJ48">
    <cfRule type="expression" dxfId="207" priority="41">
      <formula>AJ48="NG"</formula>
    </cfRule>
  </conditionalFormatting>
  <conditionalFormatting sqref="AV48">
    <cfRule type="expression" dxfId="206" priority="40">
      <formula>AV48="NG"</formula>
    </cfRule>
  </conditionalFormatting>
  <conditionalFormatting sqref="BI48">
    <cfRule type="expression" dxfId="205" priority="39">
      <formula>BI48="NG"</formula>
    </cfRule>
  </conditionalFormatting>
  <conditionalFormatting sqref="BU48">
    <cfRule type="expression" dxfId="204" priority="38">
      <formula>BU48="NG"</formula>
    </cfRule>
  </conditionalFormatting>
  <conditionalFormatting sqref="CH48">
    <cfRule type="expression" dxfId="203" priority="37">
      <formula>CH48="NG"</formula>
    </cfRule>
  </conditionalFormatting>
  <conditionalFormatting sqref="CT48">
    <cfRule type="expression" dxfId="202" priority="36">
      <formula>CT48="NG"</formula>
    </cfRule>
  </conditionalFormatting>
  <conditionalFormatting sqref="W62">
    <cfRule type="expression" dxfId="201" priority="35">
      <formula>W62="NG"</formula>
    </cfRule>
  </conditionalFormatting>
  <conditionalFormatting sqref="AJ62">
    <cfRule type="expression" dxfId="200" priority="34">
      <formula>AJ62="NG"</formula>
    </cfRule>
  </conditionalFormatting>
  <conditionalFormatting sqref="AV62">
    <cfRule type="expression" dxfId="199" priority="33">
      <formula>AV62="NG"</formula>
    </cfRule>
  </conditionalFormatting>
  <conditionalFormatting sqref="BI62">
    <cfRule type="expression" dxfId="198" priority="32">
      <formula>BI62="NG"</formula>
    </cfRule>
  </conditionalFormatting>
  <conditionalFormatting sqref="BU62">
    <cfRule type="expression" dxfId="197" priority="31">
      <formula>BU62="NG"</formula>
    </cfRule>
  </conditionalFormatting>
  <conditionalFormatting sqref="CH62">
    <cfRule type="expression" dxfId="196" priority="30">
      <formula>CH62="NG"</formula>
    </cfRule>
  </conditionalFormatting>
  <conditionalFormatting sqref="CT62">
    <cfRule type="expression" dxfId="195" priority="29">
      <formula>CT62="NG"</formula>
    </cfRule>
  </conditionalFormatting>
  <conditionalFormatting sqref="W76">
    <cfRule type="expression" dxfId="194" priority="28">
      <formula>W76="NG"</formula>
    </cfRule>
  </conditionalFormatting>
  <conditionalFormatting sqref="AJ76">
    <cfRule type="expression" dxfId="193" priority="27">
      <formula>AJ76="NG"</formula>
    </cfRule>
  </conditionalFormatting>
  <conditionalFormatting sqref="AV76">
    <cfRule type="expression" dxfId="192" priority="26">
      <formula>AV76="NG"</formula>
    </cfRule>
  </conditionalFormatting>
  <conditionalFormatting sqref="BI76">
    <cfRule type="expression" dxfId="191" priority="25">
      <formula>BI76="NG"</formula>
    </cfRule>
  </conditionalFormatting>
  <conditionalFormatting sqref="BU76">
    <cfRule type="expression" dxfId="190" priority="24">
      <formula>BU76="NG"</formula>
    </cfRule>
  </conditionalFormatting>
  <conditionalFormatting sqref="CH76">
    <cfRule type="expression" dxfId="189" priority="23">
      <formula>CH76="NG"</formula>
    </cfRule>
  </conditionalFormatting>
  <conditionalFormatting sqref="CT76">
    <cfRule type="expression" dxfId="188" priority="22">
      <formula>CT76="NG"</formula>
    </cfRule>
  </conditionalFormatting>
  <conditionalFormatting sqref="W90">
    <cfRule type="expression" dxfId="187" priority="21">
      <formula>W90="NG"</formula>
    </cfRule>
  </conditionalFormatting>
  <conditionalFormatting sqref="AJ90">
    <cfRule type="expression" dxfId="186" priority="20">
      <formula>AJ90="NG"</formula>
    </cfRule>
  </conditionalFormatting>
  <conditionalFormatting sqref="AV90">
    <cfRule type="expression" dxfId="185" priority="19">
      <formula>AV90="NG"</formula>
    </cfRule>
  </conditionalFormatting>
  <conditionalFormatting sqref="BI90">
    <cfRule type="expression" dxfId="184" priority="18">
      <formula>BI90="NG"</formula>
    </cfRule>
  </conditionalFormatting>
  <conditionalFormatting sqref="BU90">
    <cfRule type="expression" dxfId="183" priority="17">
      <formula>BU90="NG"</formula>
    </cfRule>
  </conditionalFormatting>
  <conditionalFormatting sqref="CH90">
    <cfRule type="expression" dxfId="182" priority="16">
      <formula>CH90="NG"</formula>
    </cfRule>
  </conditionalFormatting>
  <conditionalFormatting sqref="CT90">
    <cfRule type="expression" dxfId="181" priority="15">
      <formula>CT90="NG"</formula>
    </cfRule>
  </conditionalFormatting>
  <conditionalFormatting sqref="W104">
    <cfRule type="expression" dxfId="180" priority="14">
      <formula>W104="NG"</formula>
    </cfRule>
  </conditionalFormatting>
  <conditionalFormatting sqref="AJ104">
    <cfRule type="expression" dxfId="179" priority="13">
      <formula>AJ104="NG"</formula>
    </cfRule>
  </conditionalFormatting>
  <conditionalFormatting sqref="AV104">
    <cfRule type="expression" dxfId="178" priority="12">
      <formula>AV104="NG"</formula>
    </cfRule>
  </conditionalFormatting>
  <conditionalFormatting sqref="BI104">
    <cfRule type="expression" dxfId="177" priority="11">
      <formula>BI104="NG"</formula>
    </cfRule>
  </conditionalFormatting>
  <conditionalFormatting sqref="BU104">
    <cfRule type="expression" dxfId="176" priority="10">
      <formula>BU104="NG"</formula>
    </cfRule>
  </conditionalFormatting>
  <conditionalFormatting sqref="CH104">
    <cfRule type="expression" dxfId="175" priority="9">
      <formula>CH104="NG"</formula>
    </cfRule>
  </conditionalFormatting>
  <conditionalFormatting sqref="CT104">
    <cfRule type="expression" dxfId="174" priority="8">
      <formula>CT104="NG"</formula>
    </cfRule>
  </conditionalFormatting>
  <conditionalFormatting sqref="W118">
    <cfRule type="expression" dxfId="173" priority="7">
      <formula>W118="NG"</formula>
    </cfRule>
  </conditionalFormatting>
  <conditionalFormatting sqref="AJ118">
    <cfRule type="expression" dxfId="172" priority="6">
      <formula>AJ118="NG"</formula>
    </cfRule>
  </conditionalFormatting>
  <conditionalFormatting sqref="AV118">
    <cfRule type="expression" dxfId="171" priority="5">
      <formula>AV118="NG"</formula>
    </cfRule>
  </conditionalFormatting>
  <conditionalFormatting sqref="BI118">
    <cfRule type="expression" dxfId="170" priority="4">
      <formula>BI118="NG"</formula>
    </cfRule>
  </conditionalFormatting>
  <conditionalFormatting sqref="BU118">
    <cfRule type="expression" dxfId="169" priority="3">
      <formula>BU118="NG"</formula>
    </cfRule>
  </conditionalFormatting>
  <conditionalFormatting sqref="CH118">
    <cfRule type="expression" dxfId="168" priority="2">
      <formula>CH118="NG"</formula>
    </cfRule>
  </conditionalFormatting>
  <conditionalFormatting sqref="CT118">
    <cfRule type="expression" dxfId="167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&amp;R&amp;"ＤＦ特太ゴシック体,標準"（別紙１）</oddHeader>
  </headerFooter>
  <colBreaks count="3" manualBreakCount="3">
    <brk id="25" max="1048575" man="1"/>
    <brk id="50" max="1048575" man="1"/>
    <brk id="7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view="pageBreakPreview" topLeftCell="A11" zoomScaleNormal="100" zoomScaleSheetLayoutView="100" workbookViewId="0">
      <selection activeCell="R15" sqref="R15:R17"/>
    </sheetView>
  </sheetViews>
  <sheetFormatPr defaultColWidth="9" defaultRowHeight="13.5"/>
  <cols>
    <col min="1" max="1" width="3.5703125" style="9" customWidth="1"/>
    <col min="2" max="2" width="7.140625" style="7" bestFit="1" customWidth="1"/>
    <col min="3" max="33" width="3.7109375" style="7" customWidth="1"/>
    <col min="34" max="34" width="11.140625" style="9" customWidth="1"/>
    <col min="35" max="35" width="6.42578125" style="7" bestFit="1" customWidth="1"/>
    <col min="36" max="16384" width="9" style="9"/>
  </cols>
  <sheetData>
    <row r="4" spans="2:37" ht="19.5" thickBot="1">
      <c r="B4" s="6" t="s">
        <v>24</v>
      </c>
      <c r="M4" s="8"/>
      <c r="AI4" s="10"/>
    </row>
    <row r="5" spans="2:37" ht="13.5" customHeight="1">
      <c r="Q5" s="9"/>
      <c r="S5" s="11"/>
      <c r="T5" s="12"/>
      <c r="U5" s="128" t="s">
        <v>14</v>
      </c>
      <c r="V5" s="129"/>
      <c r="W5" s="128" t="s">
        <v>19</v>
      </c>
      <c r="X5" s="129"/>
      <c r="Y5" s="130" t="s">
        <v>25</v>
      </c>
      <c r="Z5" s="131"/>
      <c r="AB5" s="122" t="s">
        <v>26</v>
      </c>
      <c r="AC5" s="123"/>
      <c r="AD5" s="123"/>
      <c r="AE5" s="123"/>
      <c r="AF5" s="123"/>
      <c r="AG5" s="123" t="str">
        <f>_xlfn.IFS(AG7="達成","達成",Y7&gt;=0.285,"達成",Y7&lt;0.285,"未達成")</f>
        <v>未達成</v>
      </c>
      <c r="AH5" s="126"/>
      <c r="AI5" s="9"/>
    </row>
    <row r="6" spans="2:37" ht="13.5" customHeight="1" thickBot="1">
      <c r="B6" s="81" t="s">
        <v>2</v>
      </c>
      <c r="C6" s="81"/>
      <c r="D6" s="81"/>
      <c r="E6" s="81"/>
      <c r="F6" s="7" t="s">
        <v>3</v>
      </c>
      <c r="G6" s="1" t="s">
        <v>4</v>
      </c>
      <c r="H6" s="1"/>
      <c r="I6" s="1"/>
      <c r="J6" s="1"/>
      <c r="K6" s="1"/>
      <c r="L6" s="1"/>
      <c r="M6" s="1"/>
      <c r="N6" s="1"/>
      <c r="O6" s="1"/>
      <c r="P6" s="1"/>
      <c r="R6" s="9"/>
      <c r="S6" s="132" t="s">
        <v>20</v>
      </c>
      <c r="T6" s="133"/>
      <c r="U6" s="134">
        <f>+AI15+AI29+AI43+AI57+AI71+AI85+AI99+AI113+AI127+AI141+AI155+AI169+AI183+AI197+AI211</f>
        <v>457</v>
      </c>
      <c r="V6" s="135"/>
      <c r="W6" s="136">
        <f>+AI16+AI30+AI44+AI58+AI72+AI86+AI100+AI114+AI142+AI156+AI170+AI184+AI198+AI212</f>
        <v>0</v>
      </c>
      <c r="X6" s="133"/>
      <c r="Y6" s="137">
        <f>ROUNDDOWN(W6/U6,3)</f>
        <v>0</v>
      </c>
      <c r="Z6" s="138"/>
      <c r="AB6" s="124"/>
      <c r="AC6" s="125"/>
      <c r="AD6" s="125"/>
      <c r="AE6" s="125"/>
      <c r="AF6" s="125"/>
      <c r="AG6" s="125"/>
      <c r="AH6" s="127"/>
      <c r="AI6" s="9"/>
      <c r="AJ6" s="13"/>
    </row>
    <row r="7" spans="2:37" ht="13.5" customHeight="1" thickBot="1">
      <c r="B7" s="81" t="s">
        <v>5</v>
      </c>
      <c r="C7" s="81"/>
      <c r="D7" s="81"/>
      <c r="E7" s="81"/>
      <c r="F7" s="7" t="s">
        <v>3</v>
      </c>
      <c r="G7" s="82">
        <v>45778</v>
      </c>
      <c r="H7" s="83"/>
      <c r="I7" s="83"/>
      <c r="J7" s="84"/>
      <c r="R7" s="9"/>
      <c r="S7" s="140" t="s">
        <v>22</v>
      </c>
      <c r="T7" s="141"/>
      <c r="U7" s="142">
        <f>+U6</f>
        <v>457</v>
      </c>
      <c r="V7" s="143"/>
      <c r="W7" s="144">
        <f>+AI18+AI32+AI46+AI60+AI74+AI88+AI102+AI116+AI130+AI144+AI158+AI172+AI186+AI200+AI214</f>
        <v>0</v>
      </c>
      <c r="X7" s="141"/>
      <c r="Y7" s="120">
        <f>ROUNDDOWN(W7/U7,3)</f>
        <v>0</v>
      </c>
      <c r="Z7" s="121"/>
      <c r="AB7" s="122" t="s">
        <v>27</v>
      </c>
      <c r="AC7" s="123"/>
      <c r="AD7" s="123"/>
      <c r="AE7" s="123"/>
      <c r="AF7" s="123"/>
      <c r="AG7" s="123" t="str">
        <f>IF(COUNTIF(AI13:AI302,"NG")&gt;=1,"未達成","達成")</f>
        <v>未達成</v>
      </c>
      <c r="AH7" s="126"/>
      <c r="AI7" s="14"/>
      <c r="AK7" s="13"/>
    </row>
    <row r="8" spans="2:37" ht="13.5" customHeight="1" thickBot="1">
      <c r="B8" s="88" t="s">
        <v>6</v>
      </c>
      <c r="C8" s="88"/>
      <c r="D8" s="88"/>
      <c r="E8" s="88"/>
      <c r="F8" s="7" t="s">
        <v>3</v>
      </c>
      <c r="G8" s="89">
        <v>46234</v>
      </c>
      <c r="H8" s="89"/>
      <c r="I8" s="89"/>
      <c r="J8" s="89"/>
      <c r="L8" s="90" t="s">
        <v>7</v>
      </c>
      <c r="M8" s="90"/>
      <c r="N8" s="90"/>
      <c r="O8" s="7" t="s">
        <v>3</v>
      </c>
      <c r="P8" s="139">
        <f>+G8-G7+1</f>
        <v>457</v>
      </c>
      <c r="Q8" s="139"/>
      <c r="R8" s="139"/>
      <c r="AA8" s="15"/>
      <c r="AB8" s="124"/>
      <c r="AC8" s="125"/>
      <c r="AD8" s="125"/>
      <c r="AE8" s="125"/>
      <c r="AF8" s="125"/>
      <c r="AG8" s="125"/>
      <c r="AH8" s="127"/>
      <c r="AI8" s="14"/>
      <c r="AK8" s="13"/>
    </row>
    <row r="9" spans="2:37" ht="18" customHeight="1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>
      <c r="C10" s="9">
        <f>YEAR(G7)</f>
        <v>2025</v>
      </c>
      <c r="D10" s="9">
        <f>MONTH(G7)</f>
        <v>5</v>
      </c>
      <c r="E10" s="9"/>
      <c r="F10" s="22">
        <f>DATE(C10,D10,1)</f>
        <v>45778</v>
      </c>
    </row>
    <row r="11" spans="2:37" ht="13.5" customHeight="1">
      <c r="B11" s="63" t="s">
        <v>8</v>
      </c>
      <c r="C11" s="97">
        <f>C12</f>
        <v>45778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8"/>
    </row>
    <row r="12" spans="2:37" hidden="1">
      <c r="B12" s="32"/>
      <c r="C12" s="23">
        <f>DATE($C10,$D10,1)</f>
        <v>45778</v>
      </c>
      <c r="D12" s="24">
        <f>C12+1</f>
        <v>45779</v>
      </c>
      <c r="E12" s="24">
        <f t="shared" ref="E12:AF12" si="0">D12+1</f>
        <v>45780</v>
      </c>
      <c r="F12" s="24">
        <f t="shared" si="0"/>
        <v>45781</v>
      </c>
      <c r="G12" s="24">
        <f t="shared" si="0"/>
        <v>45782</v>
      </c>
      <c r="H12" s="24">
        <f t="shared" si="0"/>
        <v>45783</v>
      </c>
      <c r="I12" s="24">
        <f t="shared" si="0"/>
        <v>45784</v>
      </c>
      <c r="J12" s="24">
        <f t="shared" si="0"/>
        <v>45785</v>
      </c>
      <c r="K12" s="24">
        <f t="shared" si="0"/>
        <v>45786</v>
      </c>
      <c r="L12" s="24">
        <f t="shared" si="0"/>
        <v>45787</v>
      </c>
      <c r="M12" s="24">
        <f t="shared" si="0"/>
        <v>45788</v>
      </c>
      <c r="N12" s="24">
        <f t="shared" si="0"/>
        <v>45789</v>
      </c>
      <c r="O12" s="24">
        <f t="shared" si="0"/>
        <v>45790</v>
      </c>
      <c r="P12" s="24">
        <f t="shared" si="0"/>
        <v>45791</v>
      </c>
      <c r="Q12" s="24">
        <f t="shared" si="0"/>
        <v>45792</v>
      </c>
      <c r="R12" s="24">
        <f t="shared" si="0"/>
        <v>45793</v>
      </c>
      <c r="S12" s="24">
        <f t="shared" si="0"/>
        <v>45794</v>
      </c>
      <c r="T12" s="24">
        <f t="shared" si="0"/>
        <v>45795</v>
      </c>
      <c r="U12" s="24">
        <f t="shared" si="0"/>
        <v>45796</v>
      </c>
      <c r="V12" s="24">
        <f t="shared" si="0"/>
        <v>45797</v>
      </c>
      <c r="W12" s="24">
        <f t="shared" si="0"/>
        <v>45798</v>
      </c>
      <c r="X12" s="24">
        <f t="shared" si="0"/>
        <v>45799</v>
      </c>
      <c r="Y12" s="24">
        <f t="shared" si="0"/>
        <v>45800</v>
      </c>
      <c r="Z12" s="24">
        <f t="shared" si="0"/>
        <v>45801</v>
      </c>
      <c r="AA12" s="24">
        <f t="shared" si="0"/>
        <v>45802</v>
      </c>
      <c r="AB12" s="24">
        <f t="shared" si="0"/>
        <v>45803</v>
      </c>
      <c r="AC12" s="24">
        <f t="shared" si="0"/>
        <v>45804</v>
      </c>
      <c r="AD12" s="24">
        <f t="shared" si="0"/>
        <v>45805</v>
      </c>
      <c r="AE12" s="24">
        <f t="shared" si="0"/>
        <v>45806</v>
      </c>
      <c r="AF12" s="24">
        <f t="shared" si="0"/>
        <v>45807</v>
      </c>
      <c r="AG12" s="24">
        <f>AF12+1</f>
        <v>45808</v>
      </c>
      <c r="AH12" s="25"/>
      <c r="AI12" s="26"/>
    </row>
    <row r="13" spans="2:37">
      <c r="B13" s="32" t="s">
        <v>9</v>
      </c>
      <c r="C13" s="28">
        <f>IF(C12&gt;=G7,C12,"")</f>
        <v>45778</v>
      </c>
      <c r="D13" s="29">
        <f>IF(D12&lt;$G7,"",IF(C12=EOMONTH(DATE($C10,$D10,1),0),"",IF(C12="","",C12+1)))</f>
        <v>45779</v>
      </c>
      <c r="E13" s="29">
        <f t="shared" ref="E13:O13" si="1">IF(E12&lt;$G7,"",IF(D12=EOMONTH(DATE($C10,$D10,1),0),"",IF(D12="","",D12+1)))</f>
        <v>45780</v>
      </c>
      <c r="F13" s="29">
        <f t="shared" si="1"/>
        <v>45781</v>
      </c>
      <c r="G13" s="29">
        <f t="shared" si="1"/>
        <v>45782</v>
      </c>
      <c r="H13" s="29">
        <f t="shared" si="1"/>
        <v>45783</v>
      </c>
      <c r="I13" s="29">
        <f t="shared" si="1"/>
        <v>45784</v>
      </c>
      <c r="J13" s="29">
        <f t="shared" si="1"/>
        <v>45785</v>
      </c>
      <c r="K13" s="29">
        <f t="shared" si="1"/>
        <v>45786</v>
      </c>
      <c r="L13" s="29">
        <f>IF(L12&lt;$G7,"",IF(K12=EOMONTH(DATE($C10,$D10,1),0),"",IF(K12="","",K12+1)))</f>
        <v>45787</v>
      </c>
      <c r="M13" s="29">
        <f>IF(M12&lt;$G7,"",IF(L12=EOMONTH(DATE($C10,$D10,1),0),"",IF(L12="","",L12+1)))</f>
        <v>45788</v>
      </c>
      <c r="N13" s="29">
        <f t="shared" si="1"/>
        <v>45789</v>
      </c>
      <c r="O13" s="29">
        <f t="shared" si="1"/>
        <v>45790</v>
      </c>
      <c r="P13" s="29">
        <f t="shared" ref="P13" si="2">IF(P12&lt;$G7,"",IF(O12=EOMONTH(DATE($C10,$D10,1),0),"",IF(O12="","",O12+1)))</f>
        <v>45791</v>
      </c>
      <c r="Q13" s="29">
        <f t="shared" ref="Q13" si="3">IF(Q12&lt;$G7,"",IF(P12=EOMONTH(DATE($C10,$D10,1),0),"",IF(P12="","",P12+1)))</f>
        <v>45792</v>
      </c>
      <c r="R13" s="29">
        <f t="shared" ref="R13" si="4">IF(R12&lt;$G7,"",IF(Q12=EOMONTH(DATE($C10,$D10,1),0),"",IF(Q12="","",Q12+1)))</f>
        <v>45793</v>
      </c>
      <c r="S13" s="29">
        <f t="shared" ref="S13" si="5">IF(S12&lt;$G7,"",IF(R12=EOMONTH(DATE($C10,$D10,1),0),"",IF(R12="","",R12+1)))</f>
        <v>45794</v>
      </c>
      <c r="T13" s="29">
        <f t="shared" ref="T13" si="6">IF(T12&lt;$G7,"",IF(S12=EOMONTH(DATE($C10,$D10,1),0),"",IF(S12="","",S12+1)))</f>
        <v>45795</v>
      </c>
      <c r="U13" s="29">
        <f t="shared" ref="U13" si="7">IF(U12&lt;$G7,"",IF(T12=EOMONTH(DATE($C10,$D10,1),0),"",IF(T12="","",T12+1)))</f>
        <v>45796</v>
      </c>
      <c r="V13" s="29">
        <f t="shared" ref="V13" si="8">IF(V12&lt;$G7,"",IF(U12=EOMONTH(DATE($C10,$D10,1),0),"",IF(U12="","",U12+1)))</f>
        <v>45797</v>
      </c>
      <c r="W13" s="29">
        <f t="shared" ref="W13" si="9">IF(W12&lt;$G7,"",IF(V12=EOMONTH(DATE($C10,$D10,1),0),"",IF(V12="","",V12+1)))</f>
        <v>45798</v>
      </c>
      <c r="X13" s="29">
        <f t="shared" ref="X13" si="10">IF(X12&lt;$G7,"",IF(W12=EOMONTH(DATE($C10,$D10,1),0),"",IF(W12="","",W12+1)))</f>
        <v>45799</v>
      </c>
      <c r="Y13" s="29">
        <f t="shared" ref="Y13" si="11">IF(Y12&lt;$G7,"",IF(X12=EOMONTH(DATE($C10,$D10,1),0),"",IF(X12="","",X12+1)))</f>
        <v>45800</v>
      </c>
      <c r="Z13" s="29">
        <f t="shared" ref="Z13" si="12">IF(Z12&lt;$G7,"",IF(Y12=EOMONTH(DATE($C10,$D10,1),0),"",IF(Y12="","",Y12+1)))</f>
        <v>45801</v>
      </c>
      <c r="AA13" s="29">
        <f t="shared" ref="AA13" si="13">IF(AA12&lt;$G7,"",IF(Z12=EOMONTH(DATE($C10,$D10,1),0),"",IF(Z12="","",Z12+1)))</f>
        <v>45802</v>
      </c>
      <c r="AB13" s="29">
        <f t="shared" ref="AB13" si="14">IF(AB12&lt;$G7,"",IF(AA12=EOMONTH(DATE($C10,$D10,1),0),"",IF(AA12="","",AA12+1)))</f>
        <v>45803</v>
      </c>
      <c r="AC13" s="29">
        <f t="shared" ref="AC13" si="15">IF(AC12&lt;$G7,"",IF(AB12=EOMONTH(DATE($C10,$D10,1),0),"",IF(AB12="","",AB12+1)))</f>
        <v>45804</v>
      </c>
      <c r="AD13" s="29">
        <f t="shared" ref="AD13" si="16">IF(AD12&lt;$G7,"",IF(AC12=EOMONTH(DATE($C10,$D10,1),0),"",IF(AC12="","",AC12+1)))</f>
        <v>45805</v>
      </c>
      <c r="AE13" s="29">
        <f>IF(AE12&lt;$G7,"",IF(AD12=EOMONTH(DATE($C10,$D10,1),0),"",IF(AD12="","",AD12+1)))</f>
        <v>45806</v>
      </c>
      <c r="AF13" s="29">
        <f>IF(AF12&lt;$G7,"",IF(AE12=EOMONTH(DATE($C10,$D10,1),0),"",IF(AE13="","",AE13+1)))</f>
        <v>45807</v>
      </c>
      <c r="AG13" s="29">
        <f>IF(AG12&lt;$G7,"",IF(AF13=EOMONTH(DATE($C10,$D10,1),0),"",IF(AF13="","",AF13+1)))</f>
        <v>45808</v>
      </c>
      <c r="AH13" s="30" t="s">
        <v>28</v>
      </c>
      <c r="AI13" s="31">
        <f>+COUNTIFS(C14:AG14,"土",C18:AG18,"")+COUNTIFS(C14:AG14,"日",C18:AG18,"")</f>
        <v>9</v>
      </c>
    </row>
    <row r="14" spans="2:37">
      <c r="B14" s="32" t="s">
        <v>11</v>
      </c>
      <c r="C14" s="33" t="str">
        <f>IFERROR(TEXT(WEEKDAY(+C13),"aaa"),"")</f>
        <v>木</v>
      </c>
      <c r="D14" s="33" t="str">
        <f t="shared" ref="D14:AG14" si="17">IFERROR(TEXT(WEEKDAY(+D13),"aaa"),"")</f>
        <v>金</v>
      </c>
      <c r="E14" s="33" t="str">
        <f t="shared" si="17"/>
        <v>土</v>
      </c>
      <c r="F14" s="33" t="str">
        <f t="shared" si="17"/>
        <v>日</v>
      </c>
      <c r="G14" s="33" t="str">
        <f t="shared" si="17"/>
        <v>月</v>
      </c>
      <c r="H14" s="33" t="str">
        <f t="shared" si="17"/>
        <v>火</v>
      </c>
      <c r="I14" s="33" t="str">
        <f t="shared" si="17"/>
        <v>水</v>
      </c>
      <c r="J14" s="33" t="str">
        <f t="shared" si="17"/>
        <v>木</v>
      </c>
      <c r="K14" s="33" t="str">
        <f t="shared" si="17"/>
        <v>金</v>
      </c>
      <c r="L14" s="33" t="str">
        <f t="shared" si="17"/>
        <v>土</v>
      </c>
      <c r="M14" s="33" t="str">
        <f t="shared" si="17"/>
        <v>日</v>
      </c>
      <c r="N14" s="33" t="str">
        <f t="shared" si="17"/>
        <v>月</v>
      </c>
      <c r="O14" s="33" t="str">
        <f t="shared" si="17"/>
        <v>火</v>
      </c>
      <c r="P14" s="33" t="str">
        <f t="shared" si="17"/>
        <v>水</v>
      </c>
      <c r="Q14" s="33" t="str">
        <f t="shared" si="17"/>
        <v>木</v>
      </c>
      <c r="R14" s="33" t="str">
        <f t="shared" si="17"/>
        <v>金</v>
      </c>
      <c r="S14" s="33" t="str">
        <f t="shared" si="17"/>
        <v>土</v>
      </c>
      <c r="T14" s="33" t="str">
        <f t="shared" si="17"/>
        <v>日</v>
      </c>
      <c r="U14" s="33" t="str">
        <f t="shared" si="17"/>
        <v>月</v>
      </c>
      <c r="V14" s="33" t="str">
        <f t="shared" si="17"/>
        <v>火</v>
      </c>
      <c r="W14" s="33" t="str">
        <f t="shared" si="17"/>
        <v>水</v>
      </c>
      <c r="X14" s="33" t="str">
        <f t="shared" si="17"/>
        <v>木</v>
      </c>
      <c r="Y14" s="33" t="str">
        <f t="shared" si="17"/>
        <v>金</v>
      </c>
      <c r="Z14" s="33" t="str">
        <f t="shared" si="17"/>
        <v>土</v>
      </c>
      <c r="AA14" s="33" t="str">
        <f t="shared" si="17"/>
        <v>日</v>
      </c>
      <c r="AB14" s="33" t="str">
        <f t="shared" si="17"/>
        <v>月</v>
      </c>
      <c r="AC14" s="33" t="str">
        <f t="shared" si="17"/>
        <v>火</v>
      </c>
      <c r="AD14" s="33" t="str">
        <f t="shared" si="17"/>
        <v>水</v>
      </c>
      <c r="AE14" s="33" t="str">
        <f t="shared" si="17"/>
        <v>木</v>
      </c>
      <c r="AF14" s="33" t="str">
        <f t="shared" si="17"/>
        <v>金</v>
      </c>
      <c r="AG14" s="33" t="str">
        <f t="shared" si="17"/>
        <v>土</v>
      </c>
      <c r="AH14" s="30" t="s">
        <v>12</v>
      </c>
      <c r="AI14" s="31">
        <f>+COUNTIF(C18:AG18,"夏休")+COUNTIF(C18:AG18,"冬休")+COUNTIF(C18:AG18,"中止")</f>
        <v>0</v>
      </c>
    </row>
    <row r="15" spans="2:37" ht="13.5" customHeight="1">
      <c r="B15" s="102" t="s">
        <v>13</v>
      </c>
      <c r="C15" s="105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14"/>
      <c r="AE15" s="99"/>
      <c r="AF15" s="99"/>
      <c r="AG15" s="117"/>
      <c r="AH15" s="34" t="s">
        <v>14</v>
      </c>
      <c r="AI15" s="35">
        <f>COUNT(C13:AG13)-AI14</f>
        <v>31</v>
      </c>
    </row>
    <row r="16" spans="2:37" ht="13.5" customHeight="1">
      <c r="B16" s="103"/>
      <c r="C16" s="106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15"/>
      <c r="AE16" s="100"/>
      <c r="AF16" s="100"/>
      <c r="AG16" s="118"/>
      <c r="AH16" s="34" t="s">
        <v>15</v>
      </c>
      <c r="AI16" s="36">
        <f>+COUNTIF(C19:AG19,"休")</f>
        <v>0</v>
      </c>
      <c r="AJ16" s="37" t="str">
        <f>IF(AI17&gt;0.285,"",IF(AI16&lt;AI13,"←計画日数が足りません",""))</f>
        <v>←計画日数が足りません</v>
      </c>
    </row>
    <row r="17" spans="2:36" ht="13.5" customHeight="1">
      <c r="B17" s="104"/>
      <c r="C17" s="107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16"/>
      <c r="AE17" s="101"/>
      <c r="AF17" s="101"/>
      <c r="AG17" s="119"/>
      <c r="AH17" s="34" t="s">
        <v>16</v>
      </c>
      <c r="AI17" s="38">
        <f>+AI16/AI15</f>
        <v>0</v>
      </c>
    </row>
    <row r="18" spans="2:36">
      <c r="B18" s="39" t="s">
        <v>17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/>
      <c r="AH18" s="34" t="s">
        <v>19</v>
      </c>
      <c r="AI18" s="36">
        <f>+COUNTIF(C20:AG20,"*休")</f>
        <v>0</v>
      </c>
    </row>
    <row r="19" spans="2:36">
      <c r="B19" s="32" t="s">
        <v>20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54"/>
      <c r="AH19" s="40" t="s">
        <v>21</v>
      </c>
      <c r="AI19" s="41">
        <f>+AI18/AI15</f>
        <v>0</v>
      </c>
    </row>
    <row r="20" spans="2:36">
      <c r="B20" s="42" t="s">
        <v>22</v>
      </c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7"/>
      <c r="AH20" s="43" t="s">
        <v>29</v>
      </c>
      <c r="AI20" s="44" t="str">
        <f>_xlfn.IFS(AI19&gt;=0.285,"OK",AI13&lt;=AI18,"OK",AI13&gt;AI18,"NG")</f>
        <v>NG</v>
      </c>
      <c r="AJ20" s="37" t="str">
        <f>IF(AI20="NG","←月単位未達成","←月単位達成")</f>
        <v>←月単位未達成</v>
      </c>
    </row>
    <row r="21" spans="2:36" hidden="1">
      <c r="C21" s="53" t="str">
        <f t="shared" ref="C21" si="18">IF(C18="","通常",C18)</f>
        <v>通常</v>
      </c>
      <c r="D21" s="53" t="str">
        <f t="shared" ref="D21:AF21" si="19">IF(D18="","通常",D18)</f>
        <v>通常</v>
      </c>
      <c r="E21" s="53" t="str">
        <f t="shared" si="19"/>
        <v>通常</v>
      </c>
      <c r="F21" s="53" t="str">
        <f t="shared" si="19"/>
        <v>通常</v>
      </c>
      <c r="G21" s="53" t="str">
        <f t="shared" si="19"/>
        <v>通常</v>
      </c>
      <c r="H21" s="53" t="str">
        <f t="shared" si="19"/>
        <v>通常</v>
      </c>
      <c r="I21" s="53" t="str">
        <f t="shared" si="19"/>
        <v>通常</v>
      </c>
      <c r="J21" s="53" t="str">
        <f t="shared" si="19"/>
        <v>通常</v>
      </c>
      <c r="K21" s="53" t="str">
        <f t="shared" si="19"/>
        <v>通常</v>
      </c>
      <c r="L21" s="53" t="str">
        <f t="shared" si="19"/>
        <v>通常</v>
      </c>
      <c r="M21" s="53" t="str">
        <f t="shared" si="19"/>
        <v>通常</v>
      </c>
      <c r="N21" s="53" t="str">
        <f t="shared" si="19"/>
        <v>通常</v>
      </c>
      <c r="O21" s="53" t="str">
        <f t="shared" si="19"/>
        <v>通常</v>
      </c>
      <c r="P21" s="53" t="str">
        <f t="shared" si="19"/>
        <v>通常</v>
      </c>
      <c r="Q21" s="53" t="str">
        <f t="shared" si="19"/>
        <v>通常</v>
      </c>
      <c r="R21" s="53" t="str">
        <f t="shared" si="19"/>
        <v>通常</v>
      </c>
      <c r="S21" s="53" t="str">
        <f t="shared" si="19"/>
        <v>通常</v>
      </c>
      <c r="T21" s="53" t="str">
        <f t="shared" si="19"/>
        <v>通常</v>
      </c>
      <c r="U21" s="53" t="str">
        <f t="shared" si="19"/>
        <v>通常</v>
      </c>
      <c r="V21" s="53" t="str">
        <f t="shared" si="19"/>
        <v>通常</v>
      </c>
      <c r="W21" s="53" t="str">
        <f t="shared" si="19"/>
        <v>通常</v>
      </c>
      <c r="X21" s="53" t="str">
        <f t="shared" si="19"/>
        <v>通常</v>
      </c>
      <c r="Y21" s="53" t="str">
        <f t="shared" si="19"/>
        <v>通常</v>
      </c>
      <c r="Z21" s="53" t="str">
        <f t="shared" si="19"/>
        <v>通常</v>
      </c>
      <c r="AA21" s="53" t="str">
        <f t="shared" si="19"/>
        <v>通常</v>
      </c>
      <c r="AB21" s="53" t="str">
        <f t="shared" si="19"/>
        <v>通常</v>
      </c>
      <c r="AC21" s="53" t="str">
        <f t="shared" si="19"/>
        <v>通常</v>
      </c>
      <c r="AD21" s="53" t="str">
        <f t="shared" ref="AD21" si="20">IF(AD18="","通常",AD18)</f>
        <v>通常</v>
      </c>
      <c r="AE21" s="53" t="str">
        <f t="shared" si="19"/>
        <v>通常</v>
      </c>
      <c r="AF21" s="53" t="str">
        <f t="shared" si="19"/>
        <v>通常</v>
      </c>
      <c r="AG21" s="53" t="str">
        <f t="shared" ref="AG21" si="21">IF(AG18="","通常",AG18)</f>
        <v>通常</v>
      </c>
      <c r="AI21" s="52"/>
      <c r="AJ21" s="37"/>
    </row>
    <row r="22" spans="2:36" hidden="1">
      <c r="C22" s="53" t="str">
        <f t="shared" ref="C22" si="22">IF(C18="","通常実績",C18)</f>
        <v>通常実績</v>
      </c>
      <c r="D22" s="53" t="str">
        <f t="shared" ref="D22:AF22" si="23">IF(D18="","通常実績",D18)</f>
        <v>通常実績</v>
      </c>
      <c r="E22" s="53" t="str">
        <f t="shared" si="23"/>
        <v>通常実績</v>
      </c>
      <c r="F22" s="53" t="str">
        <f t="shared" si="23"/>
        <v>通常実績</v>
      </c>
      <c r="G22" s="53" t="str">
        <f t="shared" si="23"/>
        <v>通常実績</v>
      </c>
      <c r="H22" s="53" t="str">
        <f t="shared" si="23"/>
        <v>通常実績</v>
      </c>
      <c r="I22" s="53" t="str">
        <f t="shared" si="23"/>
        <v>通常実績</v>
      </c>
      <c r="J22" s="53" t="str">
        <f t="shared" si="23"/>
        <v>通常実績</v>
      </c>
      <c r="K22" s="53" t="str">
        <f t="shared" si="23"/>
        <v>通常実績</v>
      </c>
      <c r="L22" s="53" t="str">
        <f t="shared" si="23"/>
        <v>通常実績</v>
      </c>
      <c r="M22" s="53" t="str">
        <f t="shared" si="23"/>
        <v>通常実績</v>
      </c>
      <c r="N22" s="53" t="str">
        <f t="shared" si="23"/>
        <v>通常実績</v>
      </c>
      <c r="O22" s="53" t="str">
        <f t="shared" si="23"/>
        <v>通常実績</v>
      </c>
      <c r="P22" s="53" t="str">
        <f t="shared" si="23"/>
        <v>通常実績</v>
      </c>
      <c r="Q22" s="53" t="str">
        <f t="shared" si="23"/>
        <v>通常実績</v>
      </c>
      <c r="R22" s="53" t="str">
        <f t="shared" si="23"/>
        <v>通常実績</v>
      </c>
      <c r="S22" s="53" t="str">
        <f t="shared" si="23"/>
        <v>通常実績</v>
      </c>
      <c r="T22" s="53" t="str">
        <f t="shared" si="23"/>
        <v>通常実績</v>
      </c>
      <c r="U22" s="53" t="str">
        <f t="shared" si="23"/>
        <v>通常実績</v>
      </c>
      <c r="V22" s="53" t="str">
        <f t="shared" si="23"/>
        <v>通常実績</v>
      </c>
      <c r="W22" s="53" t="str">
        <f t="shared" si="23"/>
        <v>通常実績</v>
      </c>
      <c r="X22" s="53" t="str">
        <f t="shared" si="23"/>
        <v>通常実績</v>
      </c>
      <c r="Y22" s="53" t="str">
        <f t="shared" si="23"/>
        <v>通常実績</v>
      </c>
      <c r="Z22" s="53" t="str">
        <f t="shared" si="23"/>
        <v>通常実績</v>
      </c>
      <c r="AA22" s="53" t="str">
        <f t="shared" si="23"/>
        <v>通常実績</v>
      </c>
      <c r="AB22" s="53" t="str">
        <f t="shared" si="23"/>
        <v>通常実績</v>
      </c>
      <c r="AC22" s="53" t="str">
        <f t="shared" si="23"/>
        <v>通常実績</v>
      </c>
      <c r="AD22" s="53" t="str">
        <f t="shared" ref="AD22" si="24">IF(AD18="","通常実績",AD18)</f>
        <v>通常実績</v>
      </c>
      <c r="AE22" s="53" t="str">
        <f t="shared" si="23"/>
        <v>通常実績</v>
      </c>
      <c r="AF22" s="53" t="str">
        <f t="shared" si="23"/>
        <v>通常実績</v>
      </c>
      <c r="AG22" s="53" t="str">
        <f t="shared" ref="AG22" si="25">IF(AG18="","通常実績",AG18)</f>
        <v>通常実績</v>
      </c>
      <c r="AI22" s="52"/>
      <c r="AJ22" s="37"/>
    </row>
    <row r="23" spans="2:36" collapsed="1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</row>
    <row r="24" spans="2:36" hidden="1">
      <c r="C24" s="7">
        <f>YEAR(C27)</f>
        <v>2025</v>
      </c>
      <c r="D24" s="7">
        <f>MONTH(C27)</f>
        <v>6</v>
      </c>
    </row>
    <row r="25" spans="2:36">
      <c r="B25" s="11" t="s">
        <v>8</v>
      </c>
      <c r="C25" s="96">
        <f>C27</f>
        <v>45809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8"/>
    </row>
    <row r="26" spans="2:36" hidden="1">
      <c r="B26" s="45"/>
      <c r="C26" s="29">
        <f>DATE($C24,$D24,1)</f>
        <v>45809</v>
      </c>
      <c r="D26" s="29">
        <f>C26+1</f>
        <v>45810</v>
      </c>
      <c r="E26" s="29">
        <f t="shared" ref="E26:AG26" si="26">D26+1</f>
        <v>45811</v>
      </c>
      <c r="F26" s="29">
        <f t="shared" si="26"/>
        <v>45812</v>
      </c>
      <c r="G26" s="29">
        <f t="shared" si="26"/>
        <v>45813</v>
      </c>
      <c r="H26" s="29">
        <f t="shared" si="26"/>
        <v>45814</v>
      </c>
      <c r="I26" s="29">
        <f t="shared" si="26"/>
        <v>45815</v>
      </c>
      <c r="J26" s="29">
        <f t="shared" si="26"/>
        <v>45816</v>
      </c>
      <c r="K26" s="29">
        <f t="shared" si="26"/>
        <v>45817</v>
      </c>
      <c r="L26" s="29">
        <f t="shared" si="26"/>
        <v>45818</v>
      </c>
      <c r="M26" s="29">
        <f t="shared" si="26"/>
        <v>45819</v>
      </c>
      <c r="N26" s="29">
        <f t="shared" si="26"/>
        <v>45820</v>
      </c>
      <c r="O26" s="29">
        <f t="shared" si="26"/>
        <v>45821</v>
      </c>
      <c r="P26" s="29">
        <f t="shared" si="26"/>
        <v>45822</v>
      </c>
      <c r="Q26" s="29">
        <f t="shared" si="26"/>
        <v>45823</v>
      </c>
      <c r="R26" s="29">
        <f t="shared" si="26"/>
        <v>45824</v>
      </c>
      <c r="S26" s="29">
        <f t="shared" si="26"/>
        <v>45825</v>
      </c>
      <c r="T26" s="29">
        <f t="shared" si="26"/>
        <v>45826</v>
      </c>
      <c r="U26" s="29">
        <f t="shared" si="26"/>
        <v>45827</v>
      </c>
      <c r="V26" s="29">
        <f t="shared" si="26"/>
        <v>45828</v>
      </c>
      <c r="W26" s="29">
        <f t="shared" si="26"/>
        <v>45829</v>
      </c>
      <c r="X26" s="29">
        <f t="shared" si="26"/>
        <v>45830</v>
      </c>
      <c r="Y26" s="29">
        <f t="shared" si="26"/>
        <v>45831</v>
      </c>
      <c r="Z26" s="29">
        <f t="shared" si="26"/>
        <v>45832</v>
      </c>
      <c r="AA26" s="29">
        <f t="shared" si="26"/>
        <v>45833</v>
      </c>
      <c r="AB26" s="29">
        <f t="shared" si="26"/>
        <v>45834</v>
      </c>
      <c r="AC26" s="29">
        <f t="shared" si="26"/>
        <v>45835</v>
      </c>
      <c r="AD26" s="29">
        <f t="shared" si="26"/>
        <v>45836</v>
      </c>
      <c r="AE26" s="29">
        <f t="shared" si="26"/>
        <v>45837</v>
      </c>
      <c r="AF26" s="29">
        <f t="shared" si="26"/>
        <v>45838</v>
      </c>
      <c r="AG26" s="29">
        <f t="shared" si="26"/>
        <v>45839</v>
      </c>
      <c r="AH26" s="46"/>
      <c r="AI26" s="47"/>
    </row>
    <row r="27" spans="2:36">
      <c r="B27" s="27" t="s">
        <v>9</v>
      </c>
      <c r="C27" s="48">
        <f>IF(EDATE(C12,1)&gt;$G$8,"",EDATE(C12,1))</f>
        <v>45809</v>
      </c>
      <c r="D27" s="29">
        <f>IF(D26&gt;$G$8,"",IF(C27=EOMONTH(DATE($C24,$D24,1),0),"",IF(C27="","",C27+1)))</f>
        <v>45810</v>
      </c>
      <c r="E27" s="29">
        <f>IF(E26&gt;$G$8,"",IF(D27=EOMONTH(DATE($C24,$D24,1),0),"",IF(D27="","",D27+1)))</f>
        <v>45811</v>
      </c>
      <c r="F27" s="29">
        <f t="shared" ref="F27:AG27" si="27">IF(F26&gt;$G$8,"",IF(E27=EOMONTH(DATE($C24,$D24,1),0),"",IF(E27="","",E27+1)))</f>
        <v>45812</v>
      </c>
      <c r="G27" s="29">
        <f t="shared" si="27"/>
        <v>45813</v>
      </c>
      <c r="H27" s="29">
        <f t="shared" si="27"/>
        <v>45814</v>
      </c>
      <c r="I27" s="29">
        <f t="shared" si="27"/>
        <v>45815</v>
      </c>
      <c r="J27" s="29">
        <f t="shared" si="27"/>
        <v>45816</v>
      </c>
      <c r="K27" s="29">
        <f t="shared" si="27"/>
        <v>45817</v>
      </c>
      <c r="L27" s="29">
        <f t="shared" si="27"/>
        <v>45818</v>
      </c>
      <c r="M27" s="29">
        <f t="shared" si="27"/>
        <v>45819</v>
      </c>
      <c r="N27" s="29">
        <f t="shared" si="27"/>
        <v>45820</v>
      </c>
      <c r="O27" s="29">
        <f t="shared" si="27"/>
        <v>45821</v>
      </c>
      <c r="P27" s="29">
        <f t="shared" si="27"/>
        <v>45822</v>
      </c>
      <c r="Q27" s="29">
        <f t="shared" si="27"/>
        <v>45823</v>
      </c>
      <c r="R27" s="29">
        <f t="shared" si="27"/>
        <v>45824</v>
      </c>
      <c r="S27" s="29">
        <f t="shared" si="27"/>
        <v>45825</v>
      </c>
      <c r="T27" s="29">
        <f t="shared" si="27"/>
        <v>45826</v>
      </c>
      <c r="U27" s="29">
        <f t="shared" si="27"/>
        <v>45827</v>
      </c>
      <c r="V27" s="29">
        <f t="shared" si="27"/>
        <v>45828</v>
      </c>
      <c r="W27" s="29">
        <f t="shared" si="27"/>
        <v>45829</v>
      </c>
      <c r="X27" s="29">
        <f t="shared" si="27"/>
        <v>45830</v>
      </c>
      <c r="Y27" s="29">
        <f t="shared" si="27"/>
        <v>45831</v>
      </c>
      <c r="Z27" s="29">
        <f t="shared" si="27"/>
        <v>45832</v>
      </c>
      <c r="AA27" s="29">
        <f t="shared" si="27"/>
        <v>45833</v>
      </c>
      <c r="AB27" s="29">
        <f t="shared" si="27"/>
        <v>45834</v>
      </c>
      <c r="AC27" s="29">
        <f t="shared" si="27"/>
        <v>45835</v>
      </c>
      <c r="AD27" s="29">
        <f t="shared" si="27"/>
        <v>45836</v>
      </c>
      <c r="AE27" s="29">
        <f t="shared" si="27"/>
        <v>45837</v>
      </c>
      <c r="AF27" s="29">
        <f t="shared" si="27"/>
        <v>45838</v>
      </c>
      <c r="AG27" s="29" t="str">
        <f t="shared" si="27"/>
        <v/>
      </c>
      <c r="AH27" s="30" t="s">
        <v>28</v>
      </c>
      <c r="AI27" s="31">
        <f>+COUNTIFS(C28:AG28,"土",C32:AG32,"")+COUNTIFS(C28:AG28,"日",C32:AG32,"")</f>
        <v>9</v>
      </c>
    </row>
    <row r="28" spans="2:36">
      <c r="B28" s="32" t="s">
        <v>11</v>
      </c>
      <c r="C28" s="33" t="str">
        <f>IFERROR(TEXT(WEEKDAY(+C27),"aaa"),"")</f>
        <v>日</v>
      </c>
      <c r="D28" s="33" t="str">
        <f t="shared" ref="D28:AG28" si="28">IFERROR(TEXT(WEEKDAY(+D27),"aaa"),"")</f>
        <v>月</v>
      </c>
      <c r="E28" s="33" t="str">
        <f t="shared" si="28"/>
        <v>火</v>
      </c>
      <c r="F28" s="33" t="str">
        <f t="shared" si="28"/>
        <v>水</v>
      </c>
      <c r="G28" s="33" t="str">
        <f t="shared" si="28"/>
        <v>木</v>
      </c>
      <c r="H28" s="33" t="str">
        <f t="shared" si="28"/>
        <v>金</v>
      </c>
      <c r="I28" s="33" t="str">
        <f t="shared" si="28"/>
        <v>土</v>
      </c>
      <c r="J28" s="33" t="str">
        <f t="shared" si="28"/>
        <v>日</v>
      </c>
      <c r="K28" s="33" t="str">
        <f t="shared" si="28"/>
        <v>月</v>
      </c>
      <c r="L28" s="33" t="str">
        <f t="shared" si="28"/>
        <v>火</v>
      </c>
      <c r="M28" s="33" t="str">
        <f t="shared" si="28"/>
        <v>水</v>
      </c>
      <c r="N28" s="33" t="str">
        <f t="shared" si="28"/>
        <v>木</v>
      </c>
      <c r="O28" s="33" t="str">
        <f t="shared" si="28"/>
        <v>金</v>
      </c>
      <c r="P28" s="33" t="str">
        <f t="shared" si="28"/>
        <v>土</v>
      </c>
      <c r="Q28" s="33" t="str">
        <f t="shared" si="28"/>
        <v>日</v>
      </c>
      <c r="R28" s="33" t="str">
        <f t="shared" si="28"/>
        <v>月</v>
      </c>
      <c r="S28" s="33" t="str">
        <f t="shared" si="28"/>
        <v>火</v>
      </c>
      <c r="T28" s="33" t="str">
        <f t="shared" si="28"/>
        <v>水</v>
      </c>
      <c r="U28" s="33" t="str">
        <f t="shared" si="28"/>
        <v>木</v>
      </c>
      <c r="V28" s="33" t="str">
        <f t="shared" si="28"/>
        <v>金</v>
      </c>
      <c r="W28" s="33" t="str">
        <f t="shared" si="28"/>
        <v>土</v>
      </c>
      <c r="X28" s="33" t="str">
        <f t="shared" si="28"/>
        <v>日</v>
      </c>
      <c r="Y28" s="33" t="str">
        <f t="shared" si="28"/>
        <v>月</v>
      </c>
      <c r="Z28" s="33" t="str">
        <f t="shared" si="28"/>
        <v>火</v>
      </c>
      <c r="AA28" s="33" t="str">
        <f t="shared" si="28"/>
        <v>水</v>
      </c>
      <c r="AB28" s="33" t="str">
        <f t="shared" si="28"/>
        <v>木</v>
      </c>
      <c r="AC28" s="33" t="str">
        <f t="shared" si="28"/>
        <v>金</v>
      </c>
      <c r="AD28" s="33" t="str">
        <f t="shared" si="28"/>
        <v>土</v>
      </c>
      <c r="AE28" s="33" t="str">
        <f t="shared" si="28"/>
        <v>日</v>
      </c>
      <c r="AF28" s="33" t="str">
        <f t="shared" si="28"/>
        <v>月</v>
      </c>
      <c r="AG28" s="33" t="str">
        <f t="shared" si="28"/>
        <v/>
      </c>
      <c r="AH28" s="30" t="s">
        <v>12</v>
      </c>
      <c r="AI28" s="31">
        <f>+COUNTIF(C32:AG32,"夏休")+COUNTIF(C32:AG32,"冬休")+COUNTIF(C32:AG32,"中止")</f>
        <v>0</v>
      </c>
    </row>
    <row r="29" spans="2:36" ht="13.5" customHeight="1">
      <c r="B29" s="102" t="s">
        <v>13</v>
      </c>
      <c r="C29" s="108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114"/>
      <c r="AE29" s="114"/>
      <c r="AF29" s="99"/>
      <c r="AG29" s="117"/>
      <c r="AH29" s="34" t="s">
        <v>14</v>
      </c>
      <c r="AI29" s="35">
        <f>COUNT(C27:AG27)-AI28</f>
        <v>30</v>
      </c>
    </row>
    <row r="30" spans="2:36" ht="13.5" customHeight="1">
      <c r="B30" s="103"/>
      <c r="C30" s="109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15"/>
      <c r="AE30" s="115"/>
      <c r="AF30" s="100"/>
      <c r="AG30" s="118"/>
      <c r="AH30" s="34" t="s">
        <v>15</v>
      </c>
      <c r="AI30" s="36">
        <f>+COUNTIF(C33:AG33,"休")</f>
        <v>0</v>
      </c>
      <c r="AJ30" s="37" t="str">
        <f>IF(AI31&gt;0.285,"",IF(AI30&lt;AI27,"←計画日数が足りません",""))</f>
        <v>←計画日数が足りません</v>
      </c>
    </row>
    <row r="31" spans="2:36" ht="13.5" customHeight="1">
      <c r="B31" s="104"/>
      <c r="C31" s="110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16"/>
      <c r="AE31" s="116"/>
      <c r="AF31" s="101"/>
      <c r="AG31" s="119"/>
      <c r="AH31" s="34" t="s">
        <v>16</v>
      </c>
      <c r="AI31" s="49">
        <f>+AI30/AI29</f>
        <v>0</v>
      </c>
    </row>
    <row r="32" spans="2:36">
      <c r="B32" s="39" t="s">
        <v>17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34" t="s">
        <v>19</v>
      </c>
      <c r="AI32" s="36">
        <f>+COUNTIF(C34:AG34,"*休")</f>
        <v>0</v>
      </c>
    </row>
    <row r="33" spans="2:36">
      <c r="B33" s="32" t="s">
        <v>20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54"/>
      <c r="AH33" s="40" t="s">
        <v>21</v>
      </c>
      <c r="AI33" s="50">
        <f>+AI32/AI29</f>
        <v>0</v>
      </c>
    </row>
    <row r="34" spans="2:36">
      <c r="B34" s="42" t="s">
        <v>22</v>
      </c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7"/>
      <c r="AH34" s="43" t="s">
        <v>29</v>
      </c>
      <c r="AI34" s="44" t="str">
        <f>_xlfn.IFS(AI33&gt;=0.285,"OK",AI27&lt;=AI32,"OK",AI27&gt;AI32,"NG")</f>
        <v>NG</v>
      </c>
      <c r="AJ34" s="37" t="str">
        <f>IF(AI34="NG","←月単位未達成","←月単位達成")</f>
        <v>←月単位未達成</v>
      </c>
    </row>
    <row r="35" spans="2:36" hidden="1">
      <c r="C35" s="53" t="str">
        <f>IF($C32="","通常",C32)</f>
        <v>通常</v>
      </c>
      <c r="D35" s="53" t="str">
        <f t="shared" ref="D35:AG35" si="29">IF(D32="","通常",D32)</f>
        <v>通常</v>
      </c>
      <c r="E35" s="53" t="str">
        <f t="shared" si="29"/>
        <v>通常</v>
      </c>
      <c r="F35" s="53" t="str">
        <f t="shared" si="29"/>
        <v>通常</v>
      </c>
      <c r="G35" s="53" t="str">
        <f t="shared" si="29"/>
        <v>通常</v>
      </c>
      <c r="H35" s="53" t="str">
        <f t="shared" si="29"/>
        <v>通常</v>
      </c>
      <c r="I35" s="53" t="str">
        <f t="shared" si="29"/>
        <v>通常</v>
      </c>
      <c r="J35" s="53" t="str">
        <f t="shared" si="29"/>
        <v>通常</v>
      </c>
      <c r="K35" s="53" t="str">
        <f t="shared" si="29"/>
        <v>通常</v>
      </c>
      <c r="L35" s="53" t="str">
        <f t="shared" si="29"/>
        <v>通常</v>
      </c>
      <c r="M35" s="53" t="str">
        <f t="shared" si="29"/>
        <v>通常</v>
      </c>
      <c r="N35" s="53" t="str">
        <f t="shared" si="29"/>
        <v>通常</v>
      </c>
      <c r="O35" s="53" t="str">
        <f t="shared" si="29"/>
        <v>通常</v>
      </c>
      <c r="P35" s="53" t="str">
        <f t="shared" si="29"/>
        <v>通常</v>
      </c>
      <c r="Q35" s="53" t="str">
        <f t="shared" si="29"/>
        <v>通常</v>
      </c>
      <c r="R35" s="53" t="str">
        <f t="shared" si="29"/>
        <v>通常</v>
      </c>
      <c r="S35" s="53" t="str">
        <f t="shared" si="29"/>
        <v>通常</v>
      </c>
      <c r="T35" s="53" t="str">
        <f t="shared" si="29"/>
        <v>通常</v>
      </c>
      <c r="U35" s="53" t="str">
        <f t="shared" si="29"/>
        <v>通常</v>
      </c>
      <c r="V35" s="53" t="str">
        <f t="shared" si="29"/>
        <v>通常</v>
      </c>
      <c r="W35" s="53" t="str">
        <f t="shared" si="29"/>
        <v>通常</v>
      </c>
      <c r="X35" s="53" t="str">
        <f t="shared" si="29"/>
        <v>通常</v>
      </c>
      <c r="Y35" s="53" t="str">
        <f t="shared" si="29"/>
        <v>通常</v>
      </c>
      <c r="Z35" s="53" t="str">
        <f t="shared" si="29"/>
        <v>通常</v>
      </c>
      <c r="AA35" s="53" t="str">
        <f t="shared" si="29"/>
        <v>通常</v>
      </c>
      <c r="AB35" s="53" t="str">
        <f t="shared" si="29"/>
        <v>通常</v>
      </c>
      <c r="AC35" s="53" t="str">
        <f t="shared" si="29"/>
        <v>通常</v>
      </c>
      <c r="AD35" s="53" t="str">
        <f t="shared" si="29"/>
        <v>通常</v>
      </c>
      <c r="AE35" s="53" t="str">
        <f t="shared" si="29"/>
        <v>通常</v>
      </c>
      <c r="AF35" s="53" t="str">
        <f t="shared" si="29"/>
        <v>通常</v>
      </c>
      <c r="AG35" s="53" t="str">
        <f t="shared" si="29"/>
        <v>通常</v>
      </c>
      <c r="AI35" s="52"/>
      <c r="AJ35" s="37"/>
    </row>
    <row r="36" spans="2:36" hidden="1">
      <c r="C36" s="53" t="str">
        <f>IF(C32="","通常実績",C32)</f>
        <v>通常実績</v>
      </c>
      <c r="D36" s="53" t="str">
        <f t="shared" ref="D36:AG36" si="30">IF(D32="","通常実績",D32)</f>
        <v>通常実績</v>
      </c>
      <c r="E36" s="53" t="str">
        <f t="shared" si="30"/>
        <v>通常実績</v>
      </c>
      <c r="F36" s="53" t="str">
        <f t="shared" si="30"/>
        <v>通常実績</v>
      </c>
      <c r="G36" s="53" t="str">
        <f t="shared" si="30"/>
        <v>通常実績</v>
      </c>
      <c r="H36" s="53" t="str">
        <f t="shared" si="30"/>
        <v>通常実績</v>
      </c>
      <c r="I36" s="53" t="str">
        <f t="shared" si="30"/>
        <v>通常実績</v>
      </c>
      <c r="J36" s="53" t="str">
        <f t="shared" si="30"/>
        <v>通常実績</v>
      </c>
      <c r="K36" s="53" t="str">
        <f t="shared" si="30"/>
        <v>通常実績</v>
      </c>
      <c r="L36" s="53" t="str">
        <f t="shared" si="30"/>
        <v>通常実績</v>
      </c>
      <c r="M36" s="53" t="str">
        <f t="shared" si="30"/>
        <v>通常実績</v>
      </c>
      <c r="N36" s="53" t="str">
        <f t="shared" si="30"/>
        <v>通常実績</v>
      </c>
      <c r="O36" s="53" t="str">
        <f t="shared" si="30"/>
        <v>通常実績</v>
      </c>
      <c r="P36" s="53" t="str">
        <f t="shared" si="30"/>
        <v>通常実績</v>
      </c>
      <c r="Q36" s="53" t="str">
        <f t="shared" si="30"/>
        <v>通常実績</v>
      </c>
      <c r="R36" s="53" t="str">
        <f t="shared" si="30"/>
        <v>通常実績</v>
      </c>
      <c r="S36" s="53" t="str">
        <f t="shared" si="30"/>
        <v>通常実績</v>
      </c>
      <c r="T36" s="53" t="str">
        <f t="shared" si="30"/>
        <v>通常実績</v>
      </c>
      <c r="U36" s="53" t="str">
        <f t="shared" si="30"/>
        <v>通常実績</v>
      </c>
      <c r="V36" s="53" t="str">
        <f t="shared" si="30"/>
        <v>通常実績</v>
      </c>
      <c r="W36" s="53" t="str">
        <f t="shared" si="30"/>
        <v>通常実績</v>
      </c>
      <c r="X36" s="53" t="str">
        <f t="shared" si="30"/>
        <v>通常実績</v>
      </c>
      <c r="Y36" s="53" t="str">
        <f t="shared" si="30"/>
        <v>通常実績</v>
      </c>
      <c r="Z36" s="53" t="str">
        <f t="shared" si="30"/>
        <v>通常実績</v>
      </c>
      <c r="AA36" s="53" t="str">
        <f t="shared" si="30"/>
        <v>通常実績</v>
      </c>
      <c r="AB36" s="53" t="str">
        <f t="shared" si="30"/>
        <v>通常実績</v>
      </c>
      <c r="AC36" s="53" t="str">
        <f t="shared" si="30"/>
        <v>通常実績</v>
      </c>
      <c r="AD36" s="53" t="str">
        <f t="shared" si="30"/>
        <v>通常実績</v>
      </c>
      <c r="AE36" s="53" t="str">
        <f t="shared" si="30"/>
        <v>通常実績</v>
      </c>
      <c r="AF36" s="53" t="str">
        <f t="shared" si="30"/>
        <v>通常実績</v>
      </c>
      <c r="AG36" s="53" t="str">
        <f t="shared" si="30"/>
        <v>通常実績</v>
      </c>
      <c r="AI36" s="52"/>
      <c r="AJ36" s="37"/>
    </row>
    <row r="37" spans="2:36" collapsed="1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</row>
    <row r="38" spans="2:36" hidden="1">
      <c r="C38" s="7">
        <f>YEAR(C41)</f>
        <v>2025</v>
      </c>
      <c r="D38" s="7">
        <f>MONTH(C41)</f>
        <v>7</v>
      </c>
    </row>
    <row r="39" spans="2:36">
      <c r="B39" s="11" t="s">
        <v>8</v>
      </c>
      <c r="C39" s="96">
        <f>C41</f>
        <v>45839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8"/>
    </row>
    <row r="40" spans="2:36" hidden="1">
      <c r="B40" s="45"/>
      <c r="C40" s="29">
        <f>DATE($C38,$D38,1)</f>
        <v>45839</v>
      </c>
      <c r="D40" s="29">
        <f>C40+1</f>
        <v>45840</v>
      </c>
      <c r="E40" s="29">
        <f t="shared" ref="E40" si="31">D40+1</f>
        <v>45841</v>
      </c>
      <c r="F40" s="29">
        <f t="shared" ref="F40" si="32">E40+1</f>
        <v>45842</v>
      </c>
      <c r="G40" s="29">
        <f t="shared" ref="G40" si="33">F40+1</f>
        <v>45843</v>
      </c>
      <c r="H40" s="29">
        <f t="shared" ref="H40" si="34">G40+1</f>
        <v>45844</v>
      </c>
      <c r="I40" s="29">
        <f t="shared" ref="I40" si="35">H40+1</f>
        <v>45845</v>
      </c>
      <c r="J40" s="29">
        <f t="shared" ref="J40" si="36">I40+1</f>
        <v>45846</v>
      </c>
      <c r="K40" s="29">
        <f t="shared" ref="K40" si="37">J40+1</f>
        <v>45847</v>
      </c>
      <c r="L40" s="29">
        <f t="shared" ref="L40" si="38">K40+1</f>
        <v>45848</v>
      </c>
      <c r="M40" s="29">
        <f t="shared" ref="M40" si="39">L40+1</f>
        <v>45849</v>
      </c>
      <c r="N40" s="29">
        <f t="shared" ref="N40" si="40">M40+1</f>
        <v>45850</v>
      </c>
      <c r="O40" s="29">
        <f t="shared" ref="O40" si="41">N40+1</f>
        <v>45851</v>
      </c>
      <c r="P40" s="29">
        <f t="shared" ref="P40" si="42">O40+1</f>
        <v>45852</v>
      </c>
      <c r="Q40" s="29">
        <f t="shared" ref="Q40" si="43">P40+1</f>
        <v>45853</v>
      </c>
      <c r="R40" s="29">
        <f t="shared" ref="R40" si="44">Q40+1</f>
        <v>45854</v>
      </c>
      <c r="S40" s="29">
        <f t="shared" ref="S40" si="45">R40+1</f>
        <v>45855</v>
      </c>
      <c r="T40" s="29">
        <f t="shared" ref="T40" si="46">S40+1</f>
        <v>45856</v>
      </c>
      <c r="U40" s="29">
        <f t="shared" ref="U40" si="47">T40+1</f>
        <v>45857</v>
      </c>
      <c r="V40" s="29">
        <f t="shared" ref="V40" si="48">U40+1</f>
        <v>45858</v>
      </c>
      <c r="W40" s="29">
        <f t="shared" ref="W40" si="49">V40+1</f>
        <v>45859</v>
      </c>
      <c r="X40" s="29">
        <f t="shared" ref="X40" si="50">W40+1</f>
        <v>45860</v>
      </c>
      <c r="Y40" s="29">
        <f t="shared" ref="Y40" si="51">X40+1</f>
        <v>45861</v>
      </c>
      <c r="Z40" s="29">
        <f t="shared" ref="Z40" si="52">Y40+1</f>
        <v>45862</v>
      </c>
      <c r="AA40" s="29">
        <f t="shared" ref="AA40" si="53">Z40+1</f>
        <v>45863</v>
      </c>
      <c r="AB40" s="29">
        <f t="shared" ref="AB40" si="54">AA40+1</f>
        <v>45864</v>
      </c>
      <c r="AC40" s="29">
        <f t="shared" ref="AC40" si="55">AB40+1</f>
        <v>45865</v>
      </c>
      <c r="AD40" s="29">
        <f t="shared" ref="AD40" si="56">AC40+1</f>
        <v>45866</v>
      </c>
      <c r="AE40" s="29">
        <f t="shared" ref="AE40" si="57">AD40+1</f>
        <v>45867</v>
      </c>
      <c r="AF40" s="29">
        <f t="shared" ref="AF40" si="58">AE40+1</f>
        <v>45868</v>
      </c>
      <c r="AG40" s="29">
        <f t="shared" ref="AG40" si="59">AF40+1</f>
        <v>45869</v>
      </c>
      <c r="AH40" s="46"/>
      <c r="AI40" s="47"/>
    </row>
    <row r="41" spans="2:36">
      <c r="B41" s="27" t="s">
        <v>9</v>
      </c>
      <c r="C41" s="48">
        <f>IF(EDATE(C26,1)&gt;$G$8,"",EDATE(C26,1))</f>
        <v>45839</v>
      </c>
      <c r="D41" s="29">
        <f>IF(D40&gt;$G$8,"",IF(C41=EOMONTH(DATE($C38,$D38,1),0),"",IF(C41="","",C41+1)))</f>
        <v>45840</v>
      </c>
      <c r="E41" s="29">
        <f t="shared" ref="E41" si="60">IF(E40&gt;$G$8,"",IF(D41=EOMONTH(DATE($C38,$D38,1),0),"",IF(D41="","",D41+1)))</f>
        <v>45841</v>
      </c>
      <c r="F41" s="29">
        <f t="shared" ref="F41" si="61">IF(F40&gt;$G$8,"",IF(E41=EOMONTH(DATE($C38,$D38,1),0),"",IF(E41="","",E41+1)))</f>
        <v>45842</v>
      </c>
      <c r="G41" s="29">
        <f t="shared" ref="G41" si="62">IF(G40&gt;$G$8,"",IF(F41=EOMONTH(DATE($C38,$D38,1),0),"",IF(F41="","",F41+1)))</f>
        <v>45843</v>
      </c>
      <c r="H41" s="29">
        <f t="shared" ref="H41" si="63">IF(H40&gt;$G$8,"",IF(G41=EOMONTH(DATE($C38,$D38,1),0),"",IF(G41="","",G41+1)))</f>
        <v>45844</v>
      </c>
      <c r="I41" s="29">
        <f t="shared" ref="I41" si="64">IF(I40&gt;$G$8,"",IF(H41=EOMONTH(DATE($C38,$D38,1),0),"",IF(H41="","",H41+1)))</f>
        <v>45845</v>
      </c>
      <c r="J41" s="29">
        <f t="shared" ref="J41" si="65">IF(J40&gt;$G$8,"",IF(I41=EOMONTH(DATE($C38,$D38,1),0),"",IF(I41="","",I41+1)))</f>
        <v>45846</v>
      </c>
      <c r="K41" s="29">
        <f t="shared" ref="K41" si="66">IF(K40&gt;$G$8,"",IF(J41=EOMONTH(DATE($C38,$D38,1),0),"",IF(J41="","",J41+1)))</f>
        <v>45847</v>
      </c>
      <c r="L41" s="29">
        <f t="shared" ref="L41" si="67">IF(L40&gt;$G$8,"",IF(K41=EOMONTH(DATE($C38,$D38,1),0),"",IF(K41="","",K41+1)))</f>
        <v>45848</v>
      </c>
      <c r="M41" s="29">
        <f t="shared" ref="M41" si="68">IF(M40&gt;$G$8,"",IF(L41=EOMONTH(DATE($C38,$D38,1),0),"",IF(L41="","",L41+1)))</f>
        <v>45849</v>
      </c>
      <c r="N41" s="29">
        <f t="shared" ref="N41" si="69">IF(N40&gt;$G$8,"",IF(M41=EOMONTH(DATE($C38,$D38,1),0),"",IF(M41="","",M41+1)))</f>
        <v>45850</v>
      </c>
      <c r="O41" s="29">
        <f t="shared" ref="O41" si="70">IF(O40&gt;$G$8,"",IF(N41=EOMONTH(DATE($C38,$D38,1),0),"",IF(N41="","",N41+1)))</f>
        <v>45851</v>
      </c>
      <c r="P41" s="29">
        <f t="shared" ref="P41" si="71">IF(P40&gt;$G$8,"",IF(O41=EOMONTH(DATE($C38,$D38,1),0),"",IF(O41="","",O41+1)))</f>
        <v>45852</v>
      </c>
      <c r="Q41" s="29">
        <f t="shared" ref="Q41" si="72">IF(Q40&gt;$G$8,"",IF(P41=EOMONTH(DATE($C38,$D38,1),0),"",IF(P41="","",P41+1)))</f>
        <v>45853</v>
      </c>
      <c r="R41" s="29">
        <f t="shared" ref="R41" si="73">IF(R40&gt;$G$8,"",IF(Q41=EOMONTH(DATE($C38,$D38,1),0),"",IF(Q41="","",Q41+1)))</f>
        <v>45854</v>
      </c>
      <c r="S41" s="29">
        <f t="shared" ref="S41" si="74">IF(S40&gt;$G$8,"",IF(R41=EOMONTH(DATE($C38,$D38,1),0),"",IF(R41="","",R41+1)))</f>
        <v>45855</v>
      </c>
      <c r="T41" s="29">
        <f t="shared" ref="T41" si="75">IF(T40&gt;$G$8,"",IF(S41=EOMONTH(DATE($C38,$D38,1),0),"",IF(S41="","",S41+1)))</f>
        <v>45856</v>
      </c>
      <c r="U41" s="29">
        <f t="shared" ref="U41" si="76">IF(U40&gt;$G$8,"",IF(T41=EOMONTH(DATE($C38,$D38,1),0),"",IF(T41="","",T41+1)))</f>
        <v>45857</v>
      </c>
      <c r="V41" s="29">
        <f t="shared" ref="V41" si="77">IF(V40&gt;$G$8,"",IF(U41=EOMONTH(DATE($C38,$D38,1),0),"",IF(U41="","",U41+1)))</f>
        <v>45858</v>
      </c>
      <c r="W41" s="29">
        <f t="shared" ref="W41" si="78">IF(W40&gt;$G$8,"",IF(V41=EOMONTH(DATE($C38,$D38,1),0),"",IF(V41="","",V41+1)))</f>
        <v>45859</v>
      </c>
      <c r="X41" s="29">
        <f t="shared" ref="X41" si="79">IF(X40&gt;$G$8,"",IF(W41=EOMONTH(DATE($C38,$D38,1),0),"",IF(W41="","",W41+1)))</f>
        <v>45860</v>
      </c>
      <c r="Y41" s="29">
        <f t="shared" ref="Y41" si="80">IF(Y40&gt;$G$8,"",IF(X41=EOMONTH(DATE($C38,$D38,1),0),"",IF(X41="","",X41+1)))</f>
        <v>45861</v>
      </c>
      <c r="Z41" s="29">
        <f t="shared" ref="Z41" si="81">IF(Z40&gt;$G$8,"",IF(Y41=EOMONTH(DATE($C38,$D38,1),0),"",IF(Y41="","",Y41+1)))</f>
        <v>45862</v>
      </c>
      <c r="AA41" s="29">
        <f t="shared" ref="AA41" si="82">IF(AA40&gt;$G$8,"",IF(Z41=EOMONTH(DATE($C38,$D38,1),0),"",IF(Z41="","",Z41+1)))</f>
        <v>45863</v>
      </c>
      <c r="AB41" s="29">
        <f t="shared" ref="AB41" si="83">IF(AB40&gt;$G$8,"",IF(AA41=EOMONTH(DATE($C38,$D38,1),0),"",IF(AA41="","",AA41+1)))</f>
        <v>45864</v>
      </c>
      <c r="AC41" s="29">
        <f t="shared" ref="AC41" si="84">IF(AC40&gt;$G$8,"",IF(AB41=EOMONTH(DATE($C38,$D38,1),0),"",IF(AB41="","",AB41+1)))</f>
        <v>45865</v>
      </c>
      <c r="AD41" s="29">
        <f t="shared" ref="AD41" si="85">IF(AD40&gt;$G$8,"",IF(AC41=EOMONTH(DATE($C38,$D38,1),0),"",IF(AC41="","",AC41+1)))</f>
        <v>45866</v>
      </c>
      <c r="AE41" s="29">
        <f t="shared" ref="AE41" si="86">IF(AE40&gt;$G$8,"",IF(AD41=EOMONTH(DATE($C38,$D38,1),0),"",IF(AD41="","",AD41+1)))</f>
        <v>45867</v>
      </c>
      <c r="AF41" s="29">
        <f t="shared" ref="AF41" si="87">IF(AF40&gt;$G$8,"",IF(AE41=EOMONTH(DATE($C38,$D38,1),0),"",IF(AE41="","",AE41+1)))</f>
        <v>45868</v>
      </c>
      <c r="AG41" s="29">
        <f>IF(AG40&gt;$G$8,"",IF(AF41=EOMONTH(DATE($C38,$D38,1),0),"",IF(AF41="","",AF41+1)))</f>
        <v>45869</v>
      </c>
      <c r="AH41" s="30" t="s">
        <v>28</v>
      </c>
      <c r="AI41" s="31">
        <f>+COUNTIFS(C42:AG42,"土",C46:AG46,"")+COUNTIFS(C42:AG42,"日",C46:AG46,"")</f>
        <v>8</v>
      </c>
    </row>
    <row r="42" spans="2:36">
      <c r="B42" s="32" t="s">
        <v>11</v>
      </c>
      <c r="C42" s="33" t="str">
        <f>IFERROR(TEXT(WEEKDAY(+C41),"aaa"),"")</f>
        <v>火</v>
      </c>
      <c r="D42" s="33" t="str">
        <f t="shared" ref="D42:AF42" si="88">IFERROR(TEXT(WEEKDAY(+D41),"aaa"),"")</f>
        <v>水</v>
      </c>
      <c r="E42" s="33" t="str">
        <f t="shared" si="88"/>
        <v>木</v>
      </c>
      <c r="F42" s="33" t="str">
        <f t="shared" si="88"/>
        <v>金</v>
      </c>
      <c r="G42" s="33" t="str">
        <f t="shared" si="88"/>
        <v>土</v>
      </c>
      <c r="H42" s="33" t="str">
        <f t="shared" si="88"/>
        <v>日</v>
      </c>
      <c r="I42" s="33" t="str">
        <f t="shared" si="88"/>
        <v>月</v>
      </c>
      <c r="J42" s="33" t="str">
        <f t="shared" si="88"/>
        <v>火</v>
      </c>
      <c r="K42" s="33" t="str">
        <f t="shared" si="88"/>
        <v>水</v>
      </c>
      <c r="L42" s="33" t="str">
        <f t="shared" si="88"/>
        <v>木</v>
      </c>
      <c r="M42" s="33" t="str">
        <f t="shared" si="88"/>
        <v>金</v>
      </c>
      <c r="N42" s="33" t="str">
        <f t="shared" si="88"/>
        <v>土</v>
      </c>
      <c r="O42" s="33" t="str">
        <f t="shared" si="88"/>
        <v>日</v>
      </c>
      <c r="P42" s="33" t="str">
        <f t="shared" si="88"/>
        <v>月</v>
      </c>
      <c r="Q42" s="33" t="str">
        <f t="shared" si="88"/>
        <v>火</v>
      </c>
      <c r="R42" s="33" t="str">
        <f t="shared" si="88"/>
        <v>水</v>
      </c>
      <c r="S42" s="33" t="str">
        <f t="shared" si="88"/>
        <v>木</v>
      </c>
      <c r="T42" s="33" t="str">
        <f t="shared" si="88"/>
        <v>金</v>
      </c>
      <c r="U42" s="33" t="str">
        <f t="shared" si="88"/>
        <v>土</v>
      </c>
      <c r="V42" s="33" t="str">
        <f t="shared" si="88"/>
        <v>日</v>
      </c>
      <c r="W42" s="33" t="str">
        <f t="shared" si="88"/>
        <v>月</v>
      </c>
      <c r="X42" s="33" t="str">
        <f t="shared" si="88"/>
        <v>火</v>
      </c>
      <c r="Y42" s="33" t="str">
        <f t="shared" si="88"/>
        <v>水</v>
      </c>
      <c r="Z42" s="33" t="str">
        <f t="shared" si="88"/>
        <v>木</v>
      </c>
      <c r="AA42" s="33" t="str">
        <f t="shared" si="88"/>
        <v>金</v>
      </c>
      <c r="AB42" s="33" t="str">
        <f t="shared" si="88"/>
        <v>土</v>
      </c>
      <c r="AC42" s="33" t="str">
        <f t="shared" si="88"/>
        <v>日</v>
      </c>
      <c r="AD42" s="33" t="str">
        <f t="shared" si="88"/>
        <v>月</v>
      </c>
      <c r="AE42" s="33" t="str">
        <f t="shared" si="88"/>
        <v>火</v>
      </c>
      <c r="AF42" s="33" t="str">
        <f t="shared" si="88"/>
        <v>水</v>
      </c>
      <c r="AG42" s="33" t="str">
        <f>IFERROR(TEXT(WEEKDAY(+AG41),"aaa"),"")</f>
        <v>木</v>
      </c>
      <c r="AH42" s="30" t="s">
        <v>12</v>
      </c>
      <c r="AI42" s="31">
        <f>+COUNTIF(C46:AG46,"夏休")+COUNTIF(C46:AG46,"冬休")+COUNTIF(C46:AG46,"中止")</f>
        <v>0</v>
      </c>
    </row>
    <row r="43" spans="2:36" ht="13.5" customHeight="1">
      <c r="B43" s="102" t="s">
        <v>13</v>
      </c>
      <c r="C43" s="108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114"/>
      <c r="AE43" s="114"/>
      <c r="AF43" s="99"/>
      <c r="AG43" s="117"/>
      <c r="AH43" s="34" t="s">
        <v>14</v>
      </c>
      <c r="AI43" s="35">
        <f>COUNT(C41:AG41)-AI42</f>
        <v>31</v>
      </c>
    </row>
    <row r="44" spans="2:36" ht="13.5" customHeight="1">
      <c r="B44" s="103"/>
      <c r="C44" s="10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15"/>
      <c r="AE44" s="115"/>
      <c r="AF44" s="100"/>
      <c r="AG44" s="118"/>
      <c r="AH44" s="34" t="s">
        <v>15</v>
      </c>
      <c r="AI44" s="36">
        <f>+COUNTIF(C47:AG47,"休")</f>
        <v>0</v>
      </c>
      <c r="AJ44" s="37" t="str">
        <f>IF(AI45&gt;0.285,"",IF(AI44&lt;AI41,"←計画日数が足りません",""))</f>
        <v>←計画日数が足りません</v>
      </c>
    </row>
    <row r="45" spans="2:36" ht="13.5" customHeight="1">
      <c r="B45" s="104"/>
      <c r="C45" s="110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16"/>
      <c r="AE45" s="116"/>
      <c r="AF45" s="101"/>
      <c r="AG45" s="119"/>
      <c r="AH45" s="34" t="s">
        <v>16</v>
      </c>
      <c r="AI45" s="49">
        <f>+AI44/AI43</f>
        <v>0</v>
      </c>
    </row>
    <row r="46" spans="2:36">
      <c r="B46" s="39" t="s">
        <v>17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34" t="s">
        <v>19</v>
      </c>
      <c r="AI46" s="36">
        <f>+COUNTIF(C48:AG48,"*休")</f>
        <v>0</v>
      </c>
    </row>
    <row r="47" spans="2:36">
      <c r="B47" s="32" t="s">
        <v>20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54"/>
      <c r="AH47" s="40" t="s">
        <v>21</v>
      </c>
      <c r="AI47" s="50">
        <f>+AI46/AI43</f>
        <v>0</v>
      </c>
    </row>
    <row r="48" spans="2:36">
      <c r="B48" s="42" t="s">
        <v>22</v>
      </c>
      <c r="C48" s="55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7"/>
      <c r="AH48" s="43" t="s">
        <v>29</v>
      </c>
      <c r="AI48" s="44" t="str">
        <f>_xlfn.IFS(AI47&gt;=0.285,"OK",AI41&lt;=AI46,"OK",AI41&gt;AI46,"NG")</f>
        <v>NG</v>
      </c>
      <c r="AJ48" s="37" t="str">
        <f>IF(AI48="NG","←月単位未達成","←月単位達成")</f>
        <v>←月単位未達成</v>
      </c>
    </row>
    <row r="49" spans="2:36" hidden="1">
      <c r="C49" s="53" t="str">
        <f>IF($C46="","通常",C46)</f>
        <v>通常</v>
      </c>
      <c r="D49" s="53" t="str">
        <f t="shared" ref="D49:AG49" si="89">IF(D46="","通常",D46)</f>
        <v>通常</v>
      </c>
      <c r="E49" s="53" t="str">
        <f t="shared" si="89"/>
        <v>通常</v>
      </c>
      <c r="F49" s="53" t="str">
        <f t="shared" si="89"/>
        <v>通常</v>
      </c>
      <c r="G49" s="53" t="str">
        <f t="shared" si="89"/>
        <v>通常</v>
      </c>
      <c r="H49" s="53" t="str">
        <f t="shared" si="89"/>
        <v>通常</v>
      </c>
      <c r="I49" s="53" t="str">
        <f t="shared" si="89"/>
        <v>通常</v>
      </c>
      <c r="J49" s="53" t="str">
        <f t="shared" si="89"/>
        <v>通常</v>
      </c>
      <c r="K49" s="53" t="str">
        <f t="shared" si="89"/>
        <v>通常</v>
      </c>
      <c r="L49" s="53" t="str">
        <f t="shared" si="89"/>
        <v>通常</v>
      </c>
      <c r="M49" s="53" t="str">
        <f t="shared" si="89"/>
        <v>通常</v>
      </c>
      <c r="N49" s="53" t="str">
        <f t="shared" si="89"/>
        <v>通常</v>
      </c>
      <c r="O49" s="53" t="str">
        <f t="shared" si="89"/>
        <v>通常</v>
      </c>
      <c r="P49" s="53" t="str">
        <f t="shared" si="89"/>
        <v>通常</v>
      </c>
      <c r="Q49" s="53" t="str">
        <f t="shared" si="89"/>
        <v>通常</v>
      </c>
      <c r="R49" s="53" t="str">
        <f t="shared" si="89"/>
        <v>通常</v>
      </c>
      <c r="S49" s="53" t="str">
        <f t="shared" si="89"/>
        <v>通常</v>
      </c>
      <c r="T49" s="53" t="str">
        <f t="shared" si="89"/>
        <v>通常</v>
      </c>
      <c r="U49" s="53" t="str">
        <f t="shared" si="89"/>
        <v>通常</v>
      </c>
      <c r="V49" s="53" t="str">
        <f t="shared" si="89"/>
        <v>通常</v>
      </c>
      <c r="W49" s="53" t="str">
        <f t="shared" si="89"/>
        <v>通常</v>
      </c>
      <c r="X49" s="53" t="str">
        <f t="shared" si="89"/>
        <v>通常</v>
      </c>
      <c r="Y49" s="53" t="str">
        <f t="shared" si="89"/>
        <v>通常</v>
      </c>
      <c r="Z49" s="53" t="str">
        <f t="shared" si="89"/>
        <v>通常</v>
      </c>
      <c r="AA49" s="53" t="str">
        <f t="shared" si="89"/>
        <v>通常</v>
      </c>
      <c r="AB49" s="53" t="str">
        <f t="shared" si="89"/>
        <v>通常</v>
      </c>
      <c r="AC49" s="53" t="str">
        <f t="shared" si="89"/>
        <v>通常</v>
      </c>
      <c r="AD49" s="53" t="str">
        <f t="shared" si="89"/>
        <v>通常</v>
      </c>
      <c r="AE49" s="53" t="str">
        <f t="shared" si="89"/>
        <v>通常</v>
      </c>
      <c r="AF49" s="53" t="str">
        <f t="shared" si="89"/>
        <v>通常</v>
      </c>
      <c r="AG49" s="53" t="str">
        <f t="shared" si="89"/>
        <v>通常</v>
      </c>
      <c r="AI49" s="52"/>
      <c r="AJ49" s="37"/>
    </row>
    <row r="50" spans="2:36" hidden="1">
      <c r="C50" s="53" t="str">
        <f>IF(C46="","通常実績",C46)</f>
        <v>通常実績</v>
      </c>
      <c r="D50" s="53" t="str">
        <f t="shared" ref="D50:AG50" si="90">IF(D46="","通常実績",D46)</f>
        <v>通常実績</v>
      </c>
      <c r="E50" s="53" t="str">
        <f t="shared" si="90"/>
        <v>通常実績</v>
      </c>
      <c r="F50" s="53" t="str">
        <f t="shared" si="90"/>
        <v>通常実績</v>
      </c>
      <c r="G50" s="53" t="str">
        <f t="shared" si="90"/>
        <v>通常実績</v>
      </c>
      <c r="H50" s="53" t="str">
        <f t="shared" si="90"/>
        <v>通常実績</v>
      </c>
      <c r="I50" s="53" t="str">
        <f t="shared" si="90"/>
        <v>通常実績</v>
      </c>
      <c r="J50" s="53" t="str">
        <f t="shared" si="90"/>
        <v>通常実績</v>
      </c>
      <c r="K50" s="53" t="str">
        <f t="shared" si="90"/>
        <v>通常実績</v>
      </c>
      <c r="L50" s="53" t="str">
        <f t="shared" si="90"/>
        <v>通常実績</v>
      </c>
      <c r="M50" s="53" t="str">
        <f t="shared" si="90"/>
        <v>通常実績</v>
      </c>
      <c r="N50" s="53" t="str">
        <f t="shared" si="90"/>
        <v>通常実績</v>
      </c>
      <c r="O50" s="53" t="str">
        <f t="shared" si="90"/>
        <v>通常実績</v>
      </c>
      <c r="P50" s="53" t="str">
        <f t="shared" si="90"/>
        <v>通常実績</v>
      </c>
      <c r="Q50" s="53" t="str">
        <f t="shared" si="90"/>
        <v>通常実績</v>
      </c>
      <c r="R50" s="53" t="str">
        <f t="shared" si="90"/>
        <v>通常実績</v>
      </c>
      <c r="S50" s="53" t="str">
        <f t="shared" si="90"/>
        <v>通常実績</v>
      </c>
      <c r="T50" s="53" t="str">
        <f t="shared" si="90"/>
        <v>通常実績</v>
      </c>
      <c r="U50" s="53" t="str">
        <f t="shared" si="90"/>
        <v>通常実績</v>
      </c>
      <c r="V50" s="53" t="str">
        <f t="shared" si="90"/>
        <v>通常実績</v>
      </c>
      <c r="W50" s="53" t="str">
        <f t="shared" si="90"/>
        <v>通常実績</v>
      </c>
      <c r="X50" s="53" t="str">
        <f t="shared" si="90"/>
        <v>通常実績</v>
      </c>
      <c r="Y50" s="53" t="str">
        <f t="shared" si="90"/>
        <v>通常実績</v>
      </c>
      <c r="Z50" s="53" t="str">
        <f t="shared" si="90"/>
        <v>通常実績</v>
      </c>
      <c r="AA50" s="53" t="str">
        <f t="shared" si="90"/>
        <v>通常実績</v>
      </c>
      <c r="AB50" s="53" t="str">
        <f t="shared" si="90"/>
        <v>通常実績</v>
      </c>
      <c r="AC50" s="53" t="str">
        <f t="shared" si="90"/>
        <v>通常実績</v>
      </c>
      <c r="AD50" s="53" t="str">
        <f t="shared" si="90"/>
        <v>通常実績</v>
      </c>
      <c r="AE50" s="53" t="str">
        <f t="shared" si="90"/>
        <v>通常実績</v>
      </c>
      <c r="AF50" s="53" t="str">
        <f t="shared" si="90"/>
        <v>通常実績</v>
      </c>
      <c r="AG50" s="53" t="str">
        <f t="shared" si="90"/>
        <v>通常実績</v>
      </c>
      <c r="AI50" s="52"/>
      <c r="AJ50" s="37"/>
    </row>
    <row r="52" spans="2:36" hidden="1">
      <c r="C52" s="7">
        <f>YEAR(C55)</f>
        <v>2025</v>
      </c>
      <c r="D52" s="7">
        <f>MONTH(C55)</f>
        <v>8</v>
      </c>
    </row>
    <row r="53" spans="2:36">
      <c r="B53" s="11" t="s">
        <v>8</v>
      </c>
      <c r="C53" s="96">
        <f>C55</f>
        <v>45870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8"/>
    </row>
    <row r="54" spans="2:36" hidden="1">
      <c r="B54" s="45"/>
      <c r="C54" s="29">
        <f>DATE($C52,$D52,1)</f>
        <v>45870</v>
      </c>
      <c r="D54" s="29">
        <f>C54+1</f>
        <v>45871</v>
      </c>
      <c r="E54" s="29">
        <f t="shared" ref="E54" si="91">D54+1</f>
        <v>45872</v>
      </c>
      <c r="F54" s="29">
        <f t="shared" ref="F54" si="92">E54+1</f>
        <v>45873</v>
      </c>
      <c r="G54" s="29">
        <f t="shared" ref="G54" si="93">F54+1</f>
        <v>45874</v>
      </c>
      <c r="H54" s="29">
        <f t="shared" ref="H54" si="94">G54+1</f>
        <v>45875</v>
      </c>
      <c r="I54" s="29">
        <f t="shared" ref="I54" si="95">H54+1</f>
        <v>45876</v>
      </c>
      <c r="J54" s="29">
        <f t="shared" ref="J54" si="96">I54+1</f>
        <v>45877</v>
      </c>
      <c r="K54" s="29">
        <f t="shared" ref="K54" si="97">J54+1</f>
        <v>45878</v>
      </c>
      <c r="L54" s="29">
        <f t="shared" ref="L54" si="98">K54+1</f>
        <v>45879</v>
      </c>
      <c r="M54" s="29">
        <f t="shared" ref="M54" si="99">L54+1</f>
        <v>45880</v>
      </c>
      <c r="N54" s="29">
        <f t="shared" ref="N54" si="100">M54+1</f>
        <v>45881</v>
      </c>
      <c r="O54" s="29">
        <f t="shared" ref="O54" si="101">N54+1</f>
        <v>45882</v>
      </c>
      <c r="P54" s="29">
        <f t="shared" ref="P54" si="102">O54+1</f>
        <v>45883</v>
      </c>
      <c r="Q54" s="29">
        <f t="shared" ref="Q54" si="103">P54+1</f>
        <v>45884</v>
      </c>
      <c r="R54" s="29">
        <f t="shared" ref="R54" si="104">Q54+1</f>
        <v>45885</v>
      </c>
      <c r="S54" s="29">
        <f t="shared" ref="S54" si="105">R54+1</f>
        <v>45886</v>
      </c>
      <c r="T54" s="29">
        <f t="shared" ref="T54" si="106">S54+1</f>
        <v>45887</v>
      </c>
      <c r="U54" s="29">
        <f t="shared" ref="U54" si="107">T54+1</f>
        <v>45888</v>
      </c>
      <c r="V54" s="29">
        <f t="shared" ref="V54" si="108">U54+1</f>
        <v>45889</v>
      </c>
      <c r="W54" s="29">
        <f t="shared" ref="W54" si="109">V54+1</f>
        <v>45890</v>
      </c>
      <c r="X54" s="29">
        <f t="shared" ref="X54" si="110">W54+1</f>
        <v>45891</v>
      </c>
      <c r="Y54" s="29">
        <f t="shared" ref="Y54" si="111">X54+1</f>
        <v>45892</v>
      </c>
      <c r="Z54" s="29">
        <f t="shared" ref="Z54" si="112">Y54+1</f>
        <v>45893</v>
      </c>
      <c r="AA54" s="29">
        <f t="shared" ref="AA54" si="113">Z54+1</f>
        <v>45894</v>
      </c>
      <c r="AB54" s="29">
        <f t="shared" ref="AB54" si="114">AA54+1</f>
        <v>45895</v>
      </c>
      <c r="AC54" s="29">
        <f t="shared" ref="AC54" si="115">AB54+1</f>
        <v>45896</v>
      </c>
      <c r="AD54" s="29">
        <f t="shared" ref="AD54" si="116">AC54+1</f>
        <v>45897</v>
      </c>
      <c r="AE54" s="29">
        <f t="shared" ref="AE54" si="117">AD54+1</f>
        <v>45898</v>
      </c>
      <c r="AF54" s="29">
        <f t="shared" ref="AF54" si="118">AE54+1</f>
        <v>45899</v>
      </c>
      <c r="AG54" s="29">
        <f t="shared" ref="AG54" si="119">AF54+1</f>
        <v>45900</v>
      </c>
      <c r="AH54" s="46"/>
      <c r="AI54" s="47"/>
    </row>
    <row r="55" spans="2:36">
      <c r="B55" s="27" t="s">
        <v>9</v>
      </c>
      <c r="C55" s="48">
        <f>IF(EDATE(C40,1)&gt;$G$8,"",EDATE(C40,1))</f>
        <v>45870</v>
      </c>
      <c r="D55" s="29">
        <f>IF(D54&gt;$G$8,"",IF(C55=EOMONTH(DATE($C52,$D52,1),0),"",IF(C55="","",C55+1)))</f>
        <v>45871</v>
      </c>
      <c r="E55" s="29">
        <f t="shared" ref="E55" si="120">IF(E54&gt;$G$8,"",IF(D55=EOMONTH(DATE($C52,$D52,1),0),"",IF(D55="","",D55+1)))</f>
        <v>45872</v>
      </c>
      <c r="F55" s="29">
        <f t="shared" ref="F55" si="121">IF(F54&gt;$G$8,"",IF(E55=EOMONTH(DATE($C52,$D52,1),0),"",IF(E55="","",E55+1)))</f>
        <v>45873</v>
      </c>
      <c r="G55" s="29">
        <f t="shared" ref="G55" si="122">IF(G54&gt;$G$8,"",IF(F55=EOMONTH(DATE($C52,$D52,1),0),"",IF(F55="","",F55+1)))</f>
        <v>45874</v>
      </c>
      <c r="H55" s="29">
        <f t="shared" ref="H55" si="123">IF(H54&gt;$G$8,"",IF(G55=EOMONTH(DATE($C52,$D52,1),0),"",IF(G55="","",G55+1)))</f>
        <v>45875</v>
      </c>
      <c r="I55" s="29">
        <f t="shared" ref="I55" si="124">IF(I54&gt;$G$8,"",IF(H55=EOMONTH(DATE($C52,$D52,1),0),"",IF(H55="","",H55+1)))</f>
        <v>45876</v>
      </c>
      <c r="J55" s="29">
        <f t="shared" ref="J55" si="125">IF(J54&gt;$G$8,"",IF(I55=EOMONTH(DATE($C52,$D52,1),0),"",IF(I55="","",I55+1)))</f>
        <v>45877</v>
      </c>
      <c r="K55" s="29">
        <f t="shared" ref="K55" si="126">IF(K54&gt;$G$8,"",IF(J55=EOMONTH(DATE($C52,$D52,1),0),"",IF(J55="","",J55+1)))</f>
        <v>45878</v>
      </c>
      <c r="L55" s="29">
        <f t="shared" ref="L55" si="127">IF(L54&gt;$G$8,"",IF(K55=EOMONTH(DATE($C52,$D52,1),0),"",IF(K55="","",K55+1)))</f>
        <v>45879</v>
      </c>
      <c r="M55" s="29">
        <f t="shared" ref="M55" si="128">IF(M54&gt;$G$8,"",IF(L55=EOMONTH(DATE($C52,$D52,1),0),"",IF(L55="","",L55+1)))</f>
        <v>45880</v>
      </c>
      <c r="N55" s="29">
        <f t="shared" ref="N55" si="129">IF(N54&gt;$G$8,"",IF(M55=EOMONTH(DATE($C52,$D52,1),0),"",IF(M55="","",M55+1)))</f>
        <v>45881</v>
      </c>
      <c r="O55" s="29">
        <f t="shared" ref="O55" si="130">IF(O54&gt;$G$8,"",IF(N55=EOMONTH(DATE($C52,$D52,1),0),"",IF(N55="","",N55+1)))</f>
        <v>45882</v>
      </c>
      <c r="P55" s="29">
        <f t="shared" ref="P55" si="131">IF(P54&gt;$G$8,"",IF(O55=EOMONTH(DATE($C52,$D52,1),0),"",IF(O55="","",O55+1)))</f>
        <v>45883</v>
      </c>
      <c r="Q55" s="29">
        <f t="shared" ref="Q55" si="132">IF(Q54&gt;$G$8,"",IF(P55=EOMONTH(DATE($C52,$D52,1),0),"",IF(P55="","",P55+1)))</f>
        <v>45884</v>
      </c>
      <c r="R55" s="29">
        <f t="shared" ref="R55" si="133">IF(R54&gt;$G$8,"",IF(Q55=EOMONTH(DATE($C52,$D52,1),0),"",IF(Q55="","",Q55+1)))</f>
        <v>45885</v>
      </c>
      <c r="S55" s="29">
        <f t="shared" ref="S55" si="134">IF(S54&gt;$G$8,"",IF(R55=EOMONTH(DATE($C52,$D52,1),0),"",IF(R55="","",R55+1)))</f>
        <v>45886</v>
      </c>
      <c r="T55" s="29">
        <f t="shared" ref="T55" si="135">IF(T54&gt;$G$8,"",IF(S55=EOMONTH(DATE($C52,$D52,1),0),"",IF(S55="","",S55+1)))</f>
        <v>45887</v>
      </c>
      <c r="U55" s="29">
        <f t="shared" ref="U55" si="136">IF(U54&gt;$G$8,"",IF(T55=EOMONTH(DATE($C52,$D52,1),0),"",IF(T55="","",T55+1)))</f>
        <v>45888</v>
      </c>
      <c r="V55" s="29">
        <f t="shared" ref="V55" si="137">IF(V54&gt;$G$8,"",IF(U55=EOMONTH(DATE($C52,$D52,1),0),"",IF(U55="","",U55+1)))</f>
        <v>45889</v>
      </c>
      <c r="W55" s="29">
        <f t="shared" ref="W55" si="138">IF(W54&gt;$G$8,"",IF(V55=EOMONTH(DATE($C52,$D52,1),0),"",IF(V55="","",V55+1)))</f>
        <v>45890</v>
      </c>
      <c r="X55" s="29">
        <f t="shared" ref="X55" si="139">IF(X54&gt;$G$8,"",IF(W55=EOMONTH(DATE($C52,$D52,1),0),"",IF(W55="","",W55+1)))</f>
        <v>45891</v>
      </c>
      <c r="Y55" s="29">
        <f t="shared" ref="Y55" si="140">IF(Y54&gt;$G$8,"",IF(X55=EOMONTH(DATE($C52,$D52,1),0),"",IF(X55="","",X55+1)))</f>
        <v>45892</v>
      </c>
      <c r="Z55" s="29">
        <f t="shared" ref="Z55" si="141">IF(Z54&gt;$G$8,"",IF(Y55=EOMONTH(DATE($C52,$D52,1),0),"",IF(Y55="","",Y55+1)))</f>
        <v>45893</v>
      </c>
      <c r="AA55" s="29">
        <f t="shared" ref="AA55" si="142">IF(AA54&gt;$G$8,"",IF(Z55=EOMONTH(DATE($C52,$D52,1),0),"",IF(Z55="","",Z55+1)))</f>
        <v>45894</v>
      </c>
      <c r="AB55" s="29">
        <f t="shared" ref="AB55" si="143">IF(AB54&gt;$G$8,"",IF(AA55=EOMONTH(DATE($C52,$D52,1),0),"",IF(AA55="","",AA55+1)))</f>
        <v>45895</v>
      </c>
      <c r="AC55" s="29">
        <f t="shared" ref="AC55" si="144">IF(AC54&gt;$G$8,"",IF(AB55=EOMONTH(DATE($C52,$D52,1),0),"",IF(AB55="","",AB55+1)))</f>
        <v>45896</v>
      </c>
      <c r="AD55" s="29">
        <f t="shared" ref="AD55" si="145">IF(AD54&gt;$G$8,"",IF(AC55=EOMONTH(DATE($C52,$D52,1),0),"",IF(AC55="","",AC55+1)))</f>
        <v>45897</v>
      </c>
      <c r="AE55" s="29">
        <f t="shared" ref="AE55" si="146">IF(AE54&gt;$G$8,"",IF(AD55=EOMONTH(DATE($C52,$D52,1),0),"",IF(AD55="","",AD55+1)))</f>
        <v>45898</v>
      </c>
      <c r="AF55" s="29">
        <f t="shared" ref="AF55" si="147">IF(AF54&gt;$G$8,"",IF(AE55=EOMONTH(DATE($C52,$D52,1),0),"",IF(AE55="","",AE55+1)))</f>
        <v>45899</v>
      </c>
      <c r="AG55" s="29">
        <f t="shared" ref="AG55" si="148">IF(AG54&gt;$G$8,"",IF(AF55=EOMONTH(DATE($C52,$D52,1),0),"",IF(AF55="","",AF55+1)))</f>
        <v>45900</v>
      </c>
      <c r="AH55" s="30" t="s">
        <v>28</v>
      </c>
      <c r="AI55" s="31">
        <f>+COUNTIFS(C56:AG56,"土",C60:AG60,"")+COUNTIFS(C56:AG56,"日",C60:AG60,"")</f>
        <v>10</v>
      </c>
    </row>
    <row r="56" spans="2:36">
      <c r="B56" s="32" t="s">
        <v>11</v>
      </c>
      <c r="C56" s="33" t="str">
        <f>IFERROR(TEXT(WEEKDAY(+C55),"aaa"),"")</f>
        <v>金</v>
      </c>
      <c r="D56" s="33" t="str">
        <f t="shared" ref="D56:AG56" si="149">IFERROR(TEXT(WEEKDAY(+D55),"aaa"),"")</f>
        <v>土</v>
      </c>
      <c r="E56" s="33" t="str">
        <f t="shared" si="149"/>
        <v>日</v>
      </c>
      <c r="F56" s="33" t="str">
        <f t="shared" si="149"/>
        <v>月</v>
      </c>
      <c r="G56" s="33" t="str">
        <f t="shared" si="149"/>
        <v>火</v>
      </c>
      <c r="H56" s="33" t="str">
        <f t="shared" si="149"/>
        <v>水</v>
      </c>
      <c r="I56" s="33" t="str">
        <f t="shared" si="149"/>
        <v>木</v>
      </c>
      <c r="J56" s="33" t="str">
        <f t="shared" si="149"/>
        <v>金</v>
      </c>
      <c r="K56" s="33" t="str">
        <f t="shared" si="149"/>
        <v>土</v>
      </c>
      <c r="L56" s="33" t="str">
        <f t="shared" si="149"/>
        <v>日</v>
      </c>
      <c r="M56" s="33" t="str">
        <f t="shared" si="149"/>
        <v>月</v>
      </c>
      <c r="N56" s="33" t="str">
        <f t="shared" si="149"/>
        <v>火</v>
      </c>
      <c r="O56" s="33" t="str">
        <f t="shared" si="149"/>
        <v>水</v>
      </c>
      <c r="P56" s="33" t="str">
        <f t="shared" si="149"/>
        <v>木</v>
      </c>
      <c r="Q56" s="33" t="str">
        <f t="shared" si="149"/>
        <v>金</v>
      </c>
      <c r="R56" s="33" t="str">
        <f t="shared" si="149"/>
        <v>土</v>
      </c>
      <c r="S56" s="33" t="str">
        <f t="shared" si="149"/>
        <v>日</v>
      </c>
      <c r="T56" s="33" t="str">
        <f t="shared" si="149"/>
        <v>月</v>
      </c>
      <c r="U56" s="33" t="str">
        <f t="shared" si="149"/>
        <v>火</v>
      </c>
      <c r="V56" s="33" t="str">
        <f t="shared" si="149"/>
        <v>水</v>
      </c>
      <c r="W56" s="33" t="str">
        <f t="shared" si="149"/>
        <v>木</v>
      </c>
      <c r="X56" s="33" t="str">
        <f t="shared" si="149"/>
        <v>金</v>
      </c>
      <c r="Y56" s="33" t="str">
        <f t="shared" si="149"/>
        <v>土</v>
      </c>
      <c r="Z56" s="33" t="str">
        <f t="shared" si="149"/>
        <v>日</v>
      </c>
      <c r="AA56" s="33" t="str">
        <f t="shared" si="149"/>
        <v>月</v>
      </c>
      <c r="AB56" s="33" t="str">
        <f t="shared" si="149"/>
        <v>火</v>
      </c>
      <c r="AC56" s="33" t="str">
        <f t="shared" si="149"/>
        <v>水</v>
      </c>
      <c r="AD56" s="33" t="str">
        <f t="shared" si="149"/>
        <v>木</v>
      </c>
      <c r="AE56" s="33" t="str">
        <f t="shared" si="149"/>
        <v>金</v>
      </c>
      <c r="AF56" s="33" t="str">
        <f t="shared" si="149"/>
        <v>土</v>
      </c>
      <c r="AG56" s="33" t="str">
        <f t="shared" si="149"/>
        <v>日</v>
      </c>
      <c r="AH56" s="30" t="s">
        <v>12</v>
      </c>
      <c r="AI56" s="31">
        <f>+COUNTIF(C60:AG60,"夏休")+COUNTIF(C60:AG60,"冬休")+COUNTIF(C60:AG60,"中止")</f>
        <v>0</v>
      </c>
    </row>
    <row r="57" spans="2:36" ht="13.5" customHeight="1">
      <c r="B57" s="102" t="s">
        <v>13</v>
      </c>
      <c r="C57" s="108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114"/>
      <c r="AE57" s="114"/>
      <c r="AF57" s="99"/>
      <c r="AG57" s="117"/>
      <c r="AH57" s="34" t="s">
        <v>14</v>
      </c>
      <c r="AI57" s="35">
        <f>COUNT(C55:AG55)-AI56</f>
        <v>31</v>
      </c>
    </row>
    <row r="58" spans="2:36" ht="13.5" customHeight="1">
      <c r="B58" s="103"/>
      <c r="C58" s="109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15"/>
      <c r="AE58" s="115"/>
      <c r="AF58" s="100"/>
      <c r="AG58" s="118"/>
      <c r="AH58" s="34" t="s">
        <v>15</v>
      </c>
      <c r="AI58" s="36">
        <f>+COUNTIF(C61:AG61,"休")</f>
        <v>0</v>
      </c>
      <c r="AJ58" s="37" t="str">
        <f>IF(AI59&gt;0.285,"",IF(AI58&lt;AI55,"←計画日数が足りません",""))</f>
        <v>←計画日数が足りません</v>
      </c>
    </row>
    <row r="59" spans="2:36" ht="13.5" customHeight="1">
      <c r="B59" s="104"/>
      <c r="C59" s="110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16"/>
      <c r="AE59" s="116"/>
      <c r="AF59" s="101"/>
      <c r="AG59" s="119"/>
      <c r="AH59" s="34" t="s">
        <v>16</v>
      </c>
      <c r="AI59" s="49">
        <f>+AI58/AI57</f>
        <v>0</v>
      </c>
    </row>
    <row r="60" spans="2:36">
      <c r="B60" s="39" t="s">
        <v>17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34" t="s">
        <v>19</v>
      </c>
      <c r="AI60" s="36">
        <f>+COUNTIF(C62:AG62,"*休")</f>
        <v>0</v>
      </c>
    </row>
    <row r="61" spans="2:36">
      <c r="B61" s="32" t="s">
        <v>20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54"/>
      <c r="AH61" s="40" t="s">
        <v>21</v>
      </c>
      <c r="AI61" s="50">
        <f>+AI60/AI57</f>
        <v>0</v>
      </c>
    </row>
    <row r="62" spans="2:36">
      <c r="B62" s="42" t="s">
        <v>22</v>
      </c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7"/>
      <c r="AH62" s="43" t="s">
        <v>29</v>
      </c>
      <c r="AI62" s="44" t="str">
        <f>_xlfn.IFS(AI61&gt;=0.285,"OK",AI55&lt;=AI60,"OK",AI55&gt;AI60,"NG")</f>
        <v>NG</v>
      </c>
      <c r="AJ62" s="37" t="str">
        <f>IF(AI62="NG","←月単位未達成","←月単位達成")</f>
        <v>←月単位未達成</v>
      </c>
    </row>
    <row r="63" spans="2:36" hidden="1">
      <c r="C63" s="53" t="str">
        <f>IF($C60="","通常",C60)</f>
        <v>通常</v>
      </c>
      <c r="D63" s="53" t="str">
        <f t="shared" ref="D63:AG63" si="150">IF(D60="","通常",D60)</f>
        <v>通常</v>
      </c>
      <c r="E63" s="53" t="str">
        <f t="shared" si="150"/>
        <v>通常</v>
      </c>
      <c r="F63" s="53" t="str">
        <f t="shared" si="150"/>
        <v>通常</v>
      </c>
      <c r="G63" s="53" t="str">
        <f t="shared" si="150"/>
        <v>通常</v>
      </c>
      <c r="H63" s="53" t="str">
        <f t="shared" si="150"/>
        <v>通常</v>
      </c>
      <c r="I63" s="53" t="str">
        <f t="shared" si="150"/>
        <v>通常</v>
      </c>
      <c r="J63" s="53" t="str">
        <f t="shared" si="150"/>
        <v>通常</v>
      </c>
      <c r="K63" s="53" t="str">
        <f t="shared" si="150"/>
        <v>通常</v>
      </c>
      <c r="L63" s="53" t="str">
        <f t="shared" si="150"/>
        <v>通常</v>
      </c>
      <c r="M63" s="53" t="str">
        <f t="shared" si="150"/>
        <v>通常</v>
      </c>
      <c r="N63" s="53" t="str">
        <f t="shared" si="150"/>
        <v>通常</v>
      </c>
      <c r="O63" s="53" t="str">
        <f t="shared" si="150"/>
        <v>通常</v>
      </c>
      <c r="P63" s="53" t="str">
        <f t="shared" si="150"/>
        <v>通常</v>
      </c>
      <c r="Q63" s="53" t="str">
        <f t="shared" si="150"/>
        <v>通常</v>
      </c>
      <c r="R63" s="53" t="str">
        <f t="shared" si="150"/>
        <v>通常</v>
      </c>
      <c r="S63" s="53" t="str">
        <f t="shared" si="150"/>
        <v>通常</v>
      </c>
      <c r="T63" s="53" t="str">
        <f t="shared" si="150"/>
        <v>通常</v>
      </c>
      <c r="U63" s="53" t="str">
        <f t="shared" si="150"/>
        <v>通常</v>
      </c>
      <c r="V63" s="53" t="str">
        <f t="shared" si="150"/>
        <v>通常</v>
      </c>
      <c r="W63" s="53" t="str">
        <f t="shared" si="150"/>
        <v>通常</v>
      </c>
      <c r="X63" s="53" t="str">
        <f t="shared" si="150"/>
        <v>通常</v>
      </c>
      <c r="Y63" s="53" t="str">
        <f t="shared" si="150"/>
        <v>通常</v>
      </c>
      <c r="Z63" s="53" t="str">
        <f t="shared" si="150"/>
        <v>通常</v>
      </c>
      <c r="AA63" s="53" t="str">
        <f t="shared" si="150"/>
        <v>通常</v>
      </c>
      <c r="AB63" s="53" t="str">
        <f t="shared" si="150"/>
        <v>通常</v>
      </c>
      <c r="AC63" s="53" t="str">
        <f t="shared" si="150"/>
        <v>通常</v>
      </c>
      <c r="AD63" s="53" t="str">
        <f t="shared" si="150"/>
        <v>通常</v>
      </c>
      <c r="AE63" s="53" t="str">
        <f t="shared" si="150"/>
        <v>通常</v>
      </c>
      <c r="AF63" s="53" t="str">
        <f t="shared" si="150"/>
        <v>通常</v>
      </c>
      <c r="AG63" s="53" t="str">
        <f t="shared" si="150"/>
        <v>通常</v>
      </c>
      <c r="AI63" s="52"/>
      <c r="AJ63" s="37"/>
    </row>
    <row r="64" spans="2:36" hidden="1">
      <c r="C64" s="53" t="str">
        <f>IF(C60="","通常実績",C60)</f>
        <v>通常実績</v>
      </c>
      <c r="D64" s="53" t="str">
        <f t="shared" ref="D64:AG64" si="151">IF(D60="","通常実績",D60)</f>
        <v>通常実績</v>
      </c>
      <c r="E64" s="53" t="str">
        <f t="shared" si="151"/>
        <v>通常実績</v>
      </c>
      <c r="F64" s="53" t="str">
        <f t="shared" si="151"/>
        <v>通常実績</v>
      </c>
      <c r="G64" s="53" t="str">
        <f t="shared" si="151"/>
        <v>通常実績</v>
      </c>
      <c r="H64" s="53" t="str">
        <f t="shared" si="151"/>
        <v>通常実績</v>
      </c>
      <c r="I64" s="53" t="str">
        <f t="shared" si="151"/>
        <v>通常実績</v>
      </c>
      <c r="J64" s="53" t="str">
        <f t="shared" si="151"/>
        <v>通常実績</v>
      </c>
      <c r="K64" s="53" t="str">
        <f t="shared" si="151"/>
        <v>通常実績</v>
      </c>
      <c r="L64" s="53" t="str">
        <f t="shared" si="151"/>
        <v>通常実績</v>
      </c>
      <c r="M64" s="53" t="str">
        <f t="shared" si="151"/>
        <v>通常実績</v>
      </c>
      <c r="N64" s="53" t="str">
        <f t="shared" si="151"/>
        <v>通常実績</v>
      </c>
      <c r="O64" s="53" t="str">
        <f t="shared" si="151"/>
        <v>通常実績</v>
      </c>
      <c r="P64" s="53" t="str">
        <f t="shared" si="151"/>
        <v>通常実績</v>
      </c>
      <c r="Q64" s="53" t="str">
        <f t="shared" si="151"/>
        <v>通常実績</v>
      </c>
      <c r="R64" s="53" t="str">
        <f t="shared" si="151"/>
        <v>通常実績</v>
      </c>
      <c r="S64" s="53" t="str">
        <f t="shared" si="151"/>
        <v>通常実績</v>
      </c>
      <c r="T64" s="53" t="str">
        <f t="shared" si="151"/>
        <v>通常実績</v>
      </c>
      <c r="U64" s="53" t="str">
        <f t="shared" si="151"/>
        <v>通常実績</v>
      </c>
      <c r="V64" s="53" t="str">
        <f t="shared" si="151"/>
        <v>通常実績</v>
      </c>
      <c r="W64" s="53" t="str">
        <f t="shared" si="151"/>
        <v>通常実績</v>
      </c>
      <c r="X64" s="53" t="str">
        <f t="shared" si="151"/>
        <v>通常実績</v>
      </c>
      <c r="Y64" s="53" t="str">
        <f t="shared" si="151"/>
        <v>通常実績</v>
      </c>
      <c r="Z64" s="53" t="str">
        <f t="shared" si="151"/>
        <v>通常実績</v>
      </c>
      <c r="AA64" s="53" t="str">
        <f t="shared" si="151"/>
        <v>通常実績</v>
      </c>
      <c r="AB64" s="53" t="str">
        <f t="shared" si="151"/>
        <v>通常実績</v>
      </c>
      <c r="AC64" s="53" t="str">
        <f t="shared" si="151"/>
        <v>通常実績</v>
      </c>
      <c r="AD64" s="53" t="str">
        <f t="shared" si="151"/>
        <v>通常実績</v>
      </c>
      <c r="AE64" s="53" t="str">
        <f t="shared" si="151"/>
        <v>通常実績</v>
      </c>
      <c r="AF64" s="53" t="str">
        <f t="shared" si="151"/>
        <v>通常実績</v>
      </c>
      <c r="AG64" s="53" t="str">
        <f t="shared" si="151"/>
        <v>通常実績</v>
      </c>
      <c r="AI64" s="52"/>
      <c r="AJ64" s="37"/>
    </row>
    <row r="66" spans="2:36" hidden="1">
      <c r="C66" s="7">
        <f>YEAR(C69)</f>
        <v>2025</v>
      </c>
      <c r="D66" s="7">
        <f>MONTH(C69)</f>
        <v>9</v>
      </c>
    </row>
    <row r="67" spans="2:36">
      <c r="B67" s="11" t="s">
        <v>8</v>
      </c>
      <c r="C67" s="96">
        <f>C69</f>
        <v>45901</v>
      </c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8"/>
    </row>
    <row r="68" spans="2:36" hidden="1">
      <c r="B68" s="45"/>
      <c r="C68" s="29">
        <f>DATE($C66,$D66,1)</f>
        <v>45901</v>
      </c>
      <c r="D68" s="29">
        <f>C68+1</f>
        <v>45902</v>
      </c>
      <c r="E68" s="29">
        <f t="shared" ref="E68" si="152">D68+1</f>
        <v>45903</v>
      </c>
      <c r="F68" s="29">
        <f t="shared" ref="F68" si="153">E68+1</f>
        <v>45904</v>
      </c>
      <c r="G68" s="29">
        <f t="shared" ref="G68" si="154">F68+1</f>
        <v>45905</v>
      </c>
      <c r="H68" s="29">
        <f t="shared" ref="H68" si="155">G68+1</f>
        <v>45906</v>
      </c>
      <c r="I68" s="29">
        <f t="shared" ref="I68" si="156">H68+1</f>
        <v>45907</v>
      </c>
      <c r="J68" s="29">
        <f t="shared" ref="J68" si="157">I68+1</f>
        <v>45908</v>
      </c>
      <c r="K68" s="29">
        <f t="shared" ref="K68" si="158">J68+1</f>
        <v>45909</v>
      </c>
      <c r="L68" s="29">
        <f t="shared" ref="L68" si="159">K68+1</f>
        <v>45910</v>
      </c>
      <c r="M68" s="29">
        <f t="shared" ref="M68" si="160">L68+1</f>
        <v>45911</v>
      </c>
      <c r="N68" s="29">
        <f t="shared" ref="N68" si="161">M68+1</f>
        <v>45912</v>
      </c>
      <c r="O68" s="29">
        <f t="shared" ref="O68" si="162">N68+1</f>
        <v>45913</v>
      </c>
      <c r="P68" s="29">
        <f t="shared" ref="P68" si="163">O68+1</f>
        <v>45914</v>
      </c>
      <c r="Q68" s="29">
        <f t="shared" ref="Q68" si="164">P68+1</f>
        <v>45915</v>
      </c>
      <c r="R68" s="29">
        <f t="shared" ref="R68" si="165">Q68+1</f>
        <v>45916</v>
      </c>
      <c r="S68" s="29">
        <f t="shared" ref="S68" si="166">R68+1</f>
        <v>45917</v>
      </c>
      <c r="T68" s="29">
        <f t="shared" ref="T68" si="167">S68+1</f>
        <v>45918</v>
      </c>
      <c r="U68" s="29">
        <f t="shared" ref="U68" si="168">T68+1</f>
        <v>45919</v>
      </c>
      <c r="V68" s="29">
        <f t="shared" ref="V68" si="169">U68+1</f>
        <v>45920</v>
      </c>
      <c r="W68" s="29">
        <f t="shared" ref="W68" si="170">V68+1</f>
        <v>45921</v>
      </c>
      <c r="X68" s="29">
        <f t="shared" ref="X68" si="171">W68+1</f>
        <v>45922</v>
      </c>
      <c r="Y68" s="29">
        <f t="shared" ref="Y68" si="172">X68+1</f>
        <v>45923</v>
      </c>
      <c r="Z68" s="29">
        <f t="shared" ref="Z68" si="173">Y68+1</f>
        <v>45924</v>
      </c>
      <c r="AA68" s="29">
        <f t="shared" ref="AA68" si="174">Z68+1</f>
        <v>45925</v>
      </c>
      <c r="AB68" s="29">
        <f t="shared" ref="AB68" si="175">AA68+1</f>
        <v>45926</v>
      </c>
      <c r="AC68" s="29">
        <f t="shared" ref="AC68" si="176">AB68+1</f>
        <v>45927</v>
      </c>
      <c r="AD68" s="29">
        <f t="shared" ref="AD68" si="177">AC68+1</f>
        <v>45928</v>
      </c>
      <c r="AE68" s="29">
        <f t="shared" ref="AE68" si="178">AD68+1</f>
        <v>45929</v>
      </c>
      <c r="AF68" s="29">
        <f t="shared" ref="AF68" si="179">AE68+1</f>
        <v>45930</v>
      </c>
      <c r="AG68" s="29">
        <f t="shared" ref="AG68" si="180">AF68+1</f>
        <v>45931</v>
      </c>
      <c r="AH68" s="46"/>
      <c r="AI68" s="47"/>
    </row>
    <row r="69" spans="2:36">
      <c r="B69" s="27" t="s">
        <v>9</v>
      </c>
      <c r="C69" s="48">
        <f>IF(EDATE(C54,1)&gt;$G$8,"",EDATE(C54,1))</f>
        <v>45901</v>
      </c>
      <c r="D69" s="29">
        <f>IF(D68&gt;$G$8,"",IF(C69=EOMONTH(DATE($C66,$D66,1),0),"",IF(C69="","",C69+1)))</f>
        <v>45902</v>
      </c>
      <c r="E69" s="29">
        <f t="shared" ref="E69" si="181">IF(E68&gt;$G$8,"",IF(D69=EOMONTH(DATE($C66,$D66,1),0),"",IF(D69="","",D69+1)))</f>
        <v>45903</v>
      </c>
      <c r="F69" s="29">
        <f t="shared" ref="F69" si="182">IF(F68&gt;$G$8,"",IF(E69=EOMONTH(DATE($C66,$D66,1),0),"",IF(E69="","",E69+1)))</f>
        <v>45904</v>
      </c>
      <c r="G69" s="29">
        <f t="shared" ref="G69" si="183">IF(G68&gt;$G$8,"",IF(F69=EOMONTH(DATE($C66,$D66,1),0),"",IF(F69="","",F69+1)))</f>
        <v>45905</v>
      </c>
      <c r="H69" s="29">
        <f t="shared" ref="H69" si="184">IF(H68&gt;$G$8,"",IF(G69=EOMONTH(DATE($C66,$D66,1),0),"",IF(G69="","",G69+1)))</f>
        <v>45906</v>
      </c>
      <c r="I69" s="29">
        <f t="shared" ref="I69" si="185">IF(I68&gt;$G$8,"",IF(H69=EOMONTH(DATE($C66,$D66,1),0),"",IF(H69="","",H69+1)))</f>
        <v>45907</v>
      </c>
      <c r="J69" s="29">
        <f t="shared" ref="J69" si="186">IF(J68&gt;$G$8,"",IF(I69=EOMONTH(DATE($C66,$D66,1),0),"",IF(I69="","",I69+1)))</f>
        <v>45908</v>
      </c>
      <c r="K69" s="29">
        <f t="shared" ref="K69" si="187">IF(K68&gt;$G$8,"",IF(J69=EOMONTH(DATE($C66,$D66,1),0),"",IF(J69="","",J69+1)))</f>
        <v>45909</v>
      </c>
      <c r="L69" s="29">
        <f t="shared" ref="L69" si="188">IF(L68&gt;$G$8,"",IF(K69=EOMONTH(DATE($C66,$D66,1),0),"",IF(K69="","",K69+1)))</f>
        <v>45910</v>
      </c>
      <c r="M69" s="29">
        <f t="shared" ref="M69" si="189">IF(M68&gt;$G$8,"",IF(L69=EOMONTH(DATE($C66,$D66,1),0),"",IF(L69="","",L69+1)))</f>
        <v>45911</v>
      </c>
      <c r="N69" s="29">
        <f t="shared" ref="N69" si="190">IF(N68&gt;$G$8,"",IF(M69=EOMONTH(DATE($C66,$D66,1),0),"",IF(M69="","",M69+1)))</f>
        <v>45912</v>
      </c>
      <c r="O69" s="29">
        <f t="shared" ref="O69" si="191">IF(O68&gt;$G$8,"",IF(N69=EOMONTH(DATE($C66,$D66,1),0),"",IF(N69="","",N69+1)))</f>
        <v>45913</v>
      </c>
      <c r="P69" s="29">
        <f t="shared" ref="P69" si="192">IF(P68&gt;$G$8,"",IF(O69=EOMONTH(DATE($C66,$D66,1),0),"",IF(O69="","",O69+1)))</f>
        <v>45914</v>
      </c>
      <c r="Q69" s="29">
        <f t="shared" ref="Q69" si="193">IF(Q68&gt;$G$8,"",IF(P69=EOMONTH(DATE($C66,$D66,1),0),"",IF(P69="","",P69+1)))</f>
        <v>45915</v>
      </c>
      <c r="R69" s="29">
        <f t="shared" ref="R69" si="194">IF(R68&gt;$G$8,"",IF(Q69=EOMONTH(DATE($C66,$D66,1),0),"",IF(Q69="","",Q69+1)))</f>
        <v>45916</v>
      </c>
      <c r="S69" s="29">
        <f t="shared" ref="S69" si="195">IF(S68&gt;$G$8,"",IF(R69=EOMONTH(DATE($C66,$D66,1),0),"",IF(R69="","",R69+1)))</f>
        <v>45917</v>
      </c>
      <c r="T69" s="29">
        <f t="shared" ref="T69" si="196">IF(T68&gt;$G$8,"",IF(S69=EOMONTH(DATE($C66,$D66,1),0),"",IF(S69="","",S69+1)))</f>
        <v>45918</v>
      </c>
      <c r="U69" s="29">
        <f t="shared" ref="U69" si="197">IF(U68&gt;$G$8,"",IF(T69=EOMONTH(DATE($C66,$D66,1),0),"",IF(T69="","",T69+1)))</f>
        <v>45919</v>
      </c>
      <c r="V69" s="29">
        <f t="shared" ref="V69" si="198">IF(V68&gt;$G$8,"",IF(U69=EOMONTH(DATE($C66,$D66,1),0),"",IF(U69="","",U69+1)))</f>
        <v>45920</v>
      </c>
      <c r="W69" s="29">
        <f t="shared" ref="W69" si="199">IF(W68&gt;$G$8,"",IF(V69=EOMONTH(DATE($C66,$D66,1),0),"",IF(V69="","",V69+1)))</f>
        <v>45921</v>
      </c>
      <c r="X69" s="29">
        <f t="shared" ref="X69" si="200">IF(X68&gt;$G$8,"",IF(W69=EOMONTH(DATE($C66,$D66,1),0),"",IF(W69="","",W69+1)))</f>
        <v>45922</v>
      </c>
      <c r="Y69" s="29">
        <f t="shared" ref="Y69" si="201">IF(Y68&gt;$G$8,"",IF(X69=EOMONTH(DATE($C66,$D66,1),0),"",IF(X69="","",X69+1)))</f>
        <v>45923</v>
      </c>
      <c r="Z69" s="29">
        <f t="shared" ref="Z69" si="202">IF(Z68&gt;$G$8,"",IF(Y69=EOMONTH(DATE($C66,$D66,1),0),"",IF(Y69="","",Y69+1)))</f>
        <v>45924</v>
      </c>
      <c r="AA69" s="29">
        <f t="shared" ref="AA69" si="203">IF(AA68&gt;$G$8,"",IF(Z69=EOMONTH(DATE($C66,$D66,1),0),"",IF(Z69="","",Z69+1)))</f>
        <v>45925</v>
      </c>
      <c r="AB69" s="29">
        <f t="shared" ref="AB69" si="204">IF(AB68&gt;$G$8,"",IF(AA69=EOMONTH(DATE($C66,$D66,1),0),"",IF(AA69="","",AA69+1)))</f>
        <v>45926</v>
      </c>
      <c r="AC69" s="29">
        <f t="shared" ref="AC69" si="205">IF(AC68&gt;$G$8,"",IF(AB69=EOMONTH(DATE($C66,$D66,1),0),"",IF(AB69="","",AB69+1)))</f>
        <v>45927</v>
      </c>
      <c r="AD69" s="29">
        <f t="shared" ref="AD69" si="206">IF(AD68&gt;$G$8,"",IF(AC69=EOMONTH(DATE($C66,$D66,1),0),"",IF(AC69="","",AC69+1)))</f>
        <v>45928</v>
      </c>
      <c r="AE69" s="29">
        <f t="shared" ref="AE69" si="207">IF(AE68&gt;$G$8,"",IF(AD69=EOMONTH(DATE($C66,$D66,1),0),"",IF(AD69="","",AD69+1)))</f>
        <v>45929</v>
      </c>
      <c r="AF69" s="29">
        <f t="shared" ref="AF69" si="208">IF(AF68&gt;$G$8,"",IF(AE69=EOMONTH(DATE($C66,$D66,1),0),"",IF(AE69="","",AE69+1)))</f>
        <v>45930</v>
      </c>
      <c r="AG69" s="29" t="str">
        <f t="shared" ref="AG69" si="209">IF(AG68&gt;$G$8,"",IF(AF69=EOMONTH(DATE($C66,$D66,1),0),"",IF(AF69="","",AF69+1)))</f>
        <v/>
      </c>
      <c r="AH69" s="30" t="s">
        <v>28</v>
      </c>
      <c r="AI69" s="31">
        <f>+COUNTIFS(C70:AG70,"土",C74:AG74,"")+COUNTIFS(C70:AG70,"日",C74:AG74,"")</f>
        <v>8</v>
      </c>
    </row>
    <row r="70" spans="2:36">
      <c r="B70" s="32" t="s">
        <v>11</v>
      </c>
      <c r="C70" s="33" t="str">
        <f>IFERROR(TEXT(WEEKDAY(+C69),"aaa"),"")</f>
        <v>月</v>
      </c>
      <c r="D70" s="33" t="str">
        <f t="shared" ref="D70:AG70" si="210">IFERROR(TEXT(WEEKDAY(+D69),"aaa"),"")</f>
        <v>火</v>
      </c>
      <c r="E70" s="33" t="str">
        <f t="shared" si="210"/>
        <v>水</v>
      </c>
      <c r="F70" s="33" t="str">
        <f t="shared" si="210"/>
        <v>木</v>
      </c>
      <c r="G70" s="33" t="str">
        <f t="shared" si="210"/>
        <v>金</v>
      </c>
      <c r="H70" s="33" t="str">
        <f t="shared" si="210"/>
        <v>土</v>
      </c>
      <c r="I70" s="33" t="str">
        <f t="shared" si="210"/>
        <v>日</v>
      </c>
      <c r="J70" s="33" t="str">
        <f t="shared" si="210"/>
        <v>月</v>
      </c>
      <c r="K70" s="33" t="str">
        <f t="shared" si="210"/>
        <v>火</v>
      </c>
      <c r="L70" s="33" t="str">
        <f t="shared" si="210"/>
        <v>水</v>
      </c>
      <c r="M70" s="33" t="str">
        <f t="shared" si="210"/>
        <v>木</v>
      </c>
      <c r="N70" s="33" t="str">
        <f t="shared" si="210"/>
        <v>金</v>
      </c>
      <c r="O70" s="33" t="str">
        <f t="shared" si="210"/>
        <v>土</v>
      </c>
      <c r="P70" s="33" t="str">
        <f t="shared" si="210"/>
        <v>日</v>
      </c>
      <c r="Q70" s="33" t="str">
        <f t="shared" si="210"/>
        <v>月</v>
      </c>
      <c r="R70" s="33" t="str">
        <f t="shared" si="210"/>
        <v>火</v>
      </c>
      <c r="S70" s="33" t="str">
        <f t="shared" si="210"/>
        <v>水</v>
      </c>
      <c r="T70" s="33" t="str">
        <f t="shared" si="210"/>
        <v>木</v>
      </c>
      <c r="U70" s="33" t="str">
        <f t="shared" si="210"/>
        <v>金</v>
      </c>
      <c r="V70" s="33" t="str">
        <f t="shared" si="210"/>
        <v>土</v>
      </c>
      <c r="W70" s="33" t="str">
        <f t="shared" si="210"/>
        <v>日</v>
      </c>
      <c r="X70" s="33" t="str">
        <f t="shared" si="210"/>
        <v>月</v>
      </c>
      <c r="Y70" s="33" t="str">
        <f t="shared" si="210"/>
        <v>火</v>
      </c>
      <c r="Z70" s="33" t="str">
        <f t="shared" si="210"/>
        <v>水</v>
      </c>
      <c r="AA70" s="33" t="str">
        <f t="shared" si="210"/>
        <v>木</v>
      </c>
      <c r="AB70" s="33" t="str">
        <f t="shared" si="210"/>
        <v>金</v>
      </c>
      <c r="AC70" s="33" t="str">
        <f t="shared" si="210"/>
        <v>土</v>
      </c>
      <c r="AD70" s="33" t="str">
        <f t="shared" si="210"/>
        <v>日</v>
      </c>
      <c r="AE70" s="33" t="str">
        <f t="shared" si="210"/>
        <v>月</v>
      </c>
      <c r="AF70" s="33" t="str">
        <f t="shared" si="210"/>
        <v>火</v>
      </c>
      <c r="AG70" s="33" t="str">
        <f t="shared" si="210"/>
        <v/>
      </c>
      <c r="AH70" s="30" t="s">
        <v>12</v>
      </c>
      <c r="AI70" s="31">
        <f>+COUNTIF(C74:AG74,"夏休")+COUNTIF(C74:AG74,"冬休")+COUNTIF(C74:AG74,"中止")</f>
        <v>0</v>
      </c>
    </row>
    <row r="71" spans="2:36" ht="13.5" customHeight="1">
      <c r="B71" s="102" t="s">
        <v>13</v>
      </c>
      <c r="C71" s="108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114"/>
      <c r="AE71" s="114"/>
      <c r="AF71" s="99"/>
      <c r="AG71" s="117"/>
      <c r="AH71" s="34" t="s">
        <v>14</v>
      </c>
      <c r="AI71" s="35">
        <f>COUNT(C69:AG69)-AI70</f>
        <v>30</v>
      </c>
    </row>
    <row r="72" spans="2:36" ht="13.5" customHeight="1">
      <c r="B72" s="103"/>
      <c r="C72" s="109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15"/>
      <c r="AE72" s="115"/>
      <c r="AF72" s="100"/>
      <c r="AG72" s="118"/>
      <c r="AH72" s="34" t="s">
        <v>15</v>
      </c>
      <c r="AI72" s="36">
        <f>+COUNTIF(C75:AG75,"休")</f>
        <v>0</v>
      </c>
      <c r="AJ72" s="37" t="str">
        <f>IF(AI73&gt;0.285,"",IF(AI72&lt;AI69,"←計画日数が足りません",""))</f>
        <v>←計画日数が足りません</v>
      </c>
    </row>
    <row r="73" spans="2:36" ht="13.5" customHeight="1">
      <c r="B73" s="104"/>
      <c r="C73" s="110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16"/>
      <c r="AE73" s="116"/>
      <c r="AF73" s="101"/>
      <c r="AG73" s="119"/>
      <c r="AH73" s="34" t="s">
        <v>16</v>
      </c>
      <c r="AI73" s="49">
        <f>+AI72/AI71</f>
        <v>0</v>
      </c>
    </row>
    <row r="74" spans="2:36">
      <c r="B74" s="39" t="s">
        <v>17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34" t="s">
        <v>19</v>
      </c>
      <c r="AI74" s="36">
        <f>+COUNTIF(C76:AG76,"*休")</f>
        <v>0</v>
      </c>
    </row>
    <row r="75" spans="2:36">
      <c r="B75" s="32" t="s">
        <v>20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54"/>
      <c r="AH75" s="40" t="s">
        <v>21</v>
      </c>
      <c r="AI75" s="50">
        <f>+AI74/AI71</f>
        <v>0</v>
      </c>
    </row>
    <row r="76" spans="2:36">
      <c r="B76" s="42" t="s">
        <v>22</v>
      </c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7"/>
      <c r="AH76" s="43" t="s">
        <v>29</v>
      </c>
      <c r="AI76" s="44" t="str">
        <f>_xlfn.IFS(AI75&gt;=0.285,"OK",AI69&lt;=AI74,"OK",AI69&gt;AI74,"NG")</f>
        <v>NG</v>
      </c>
      <c r="AJ76" s="37" t="str">
        <f>IF(AI76="NG","←月単位未達成","←月単位達成")</f>
        <v>←月単位未達成</v>
      </c>
    </row>
    <row r="77" spans="2:36" hidden="1">
      <c r="C77" s="53" t="str">
        <f>IF($C74="","通常",C74)</f>
        <v>通常</v>
      </c>
      <c r="D77" s="53" t="str">
        <f t="shared" ref="D77:AG77" si="211">IF(D74="","通常",D74)</f>
        <v>通常</v>
      </c>
      <c r="E77" s="53" t="str">
        <f t="shared" si="211"/>
        <v>通常</v>
      </c>
      <c r="F77" s="53" t="str">
        <f t="shared" si="211"/>
        <v>通常</v>
      </c>
      <c r="G77" s="53" t="str">
        <f t="shared" si="211"/>
        <v>通常</v>
      </c>
      <c r="H77" s="53" t="str">
        <f t="shared" si="211"/>
        <v>通常</v>
      </c>
      <c r="I77" s="53" t="str">
        <f t="shared" si="211"/>
        <v>通常</v>
      </c>
      <c r="J77" s="53" t="str">
        <f t="shared" si="211"/>
        <v>通常</v>
      </c>
      <c r="K77" s="53" t="str">
        <f t="shared" si="211"/>
        <v>通常</v>
      </c>
      <c r="L77" s="53" t="str">
        <f t="shared" si="211"/>
        <v>通常</v>
      </c>
      <c r="M77" s="53" t="str">
        <f t="shared" si="211"/>
        <v>通常</v>
      </c>
      <c r="N77" s="53" t="str">
        <f t="shared" si="211"/>
        <v>通常</v>
      </c>
      <c r="O77" s="53" t="str">
        <f t="shared" si="211"/>
        <v>通常</v>
      </c>
      <c r="P77" s="53" t="str">
        <f t="shared" si="211"/>
        <v>通常</v>
      </c>
      <c r="Q77" s="53" t="str">
        <f t="shared" si="211"/>
        <v>通常</v>
      </c>
      <c r="R77" s="53" t="str">
        <f t="shared" si="211"/>
        <v>通常</v>
      </c>
      <c r="S77" s="53" t="str">
        <f t="shared" si="211"/>
        <v>通常</v>
      </c>
      <c r="T77" s="53" t="str">
        <f t="shared" si="211"/>
        <v>通常</v>
      </c>
      <c r="U77" s="53" t="str">
        <f t="shared" si="211"/>
        <v>通常</v>
      </c>
      <c r="V77" s="53" t="str">
        <f t="shared" si="211"/>
        <v>通常</v>
      </c>
      <c r="W77" s="53" t="str">
        <f t="shared" si="211"/>
        <v>通常</v>
      </c>
      <c r="X77" s="53" t="str">
        <f t="shared" si="211"/>
        <v>通常</v>
      </c>
      <c r="Y77" s="53" t="str">
        <f t="shared" si="211"/>
        <v>通常</v>
      </c>
      <c r="Z77" s="53" t="str">
        <f t="shared" si="211"/>
        <v>通常</v>
      </c>
      <c r="AA77" s="53" t="str">
        <f t="shared" si="211"/>
        <v>通常</v>
      </c>
      <c r="AB77" s="53" t="str">
        <f t="shared" si="211"/>
        <v>通常</v>
      </c>
      <c r="AC77" s="53" t="str">
        <f t="shared" si="211"/>
        <v>通常</v>
      </c>
      <c r="AD77" s="53" t="str">
        <f t="shared" si="211"/>
        <v>通常</v>
      </c>
      <c r="AE77" s="53" t="str">
        <f t="shared" si="211"/>
        <v>通常</v>
      </c>
      <c r="AF77" s="53" t="str">
        <f t="shared" si="211"/>
        <v>通常</v>
      </c>
      <c r="AG77" s="53" t="str">
        <f t="shared" si="211"/>
        <v>通常</v>
      </c>
      <c r="AI77" s="52"/>
      <c r="AJ77" s="37"/>
    </row>
    <row r="78" spans="2:36" hidden="1">
      <c r="C78" s="53" t="str">
        <f>IF(C74="","通常実績",C74)</f>
        <v>通常実績</v>
      </c>
      <c r="D78" s="53" t="str">
        <f t="shared" ref="D78:AG78" si="212">IF(D74="","通常実績",D74)</f>
        <v>通常実績</v>
      </c>
      <c r="E78" s="53" t="str">
        <f t="shared" si="212"/>
        <v>通常実績</v>
      </c>
      <c r="F78" s="53" t="str">
        <f t="shared" si="212"/>
        <v>通常実績</v>
      </c>
      <c r="G78" s="53" t="str">
        <f t="shared" si="212"/>
        <v>通常実績</v>
      </c>
      <c r="H78" s="53" t="str">
        <f t="shared" si="212"/>
        <v>通常実績</v>
      </c>
      <c r="I78" s="53" t="str">
        <f t="shared" si="212"/>
        <v>通常実績</v>
      </c>
      <c r="J78" s="53" t="str">
        <f t="shared" si="212"/>
        <v>通常実績</v>
      </c>
      <c r="K78" s="53" t="str">
        <f t="shared" si="212"/>
        <v>通常実績</v>
      </c>
      <c r="L78" s="53" t="str">
        <f t="shared" si="212"/>
        <v>通常実績</v>
      </c>
      <c r="M78" s="53" t="str">
        <f t="shared" si="212"/>
        <v>通常実績</v>
      </c>
      <c r="N78" s="53" t="str">
        <f t="shared" si="212"/>
        <v>通常実績</v>
      </c>
      <c r="O78" s="53" t="str">
        <f t="shared" si="212"/>
        <v>通常実績</v>
      </c>
      <c r="P78" s="53" t="str">
        <f t="shared" si="212"/>
        <v>通常実績</v>
      </c>
      <c r="Q78" s="53" t="str">
        <f t="shared" si="212"/>
        <v>通常実績</v>
      </c>
      <c r="R78" s="53" t="str">
        <f t="shared" si="212"/>
        <v>通常実績</v>
      </c>
      <c r="S78" s="53" t="str">
        <f t="shared" si="212"/>
        <v>通常実績</v>
      </c>
      <c r="T78" s="53" t="str">
        <f t="shared" si="212"/>
        <v>通常実績</v>
      </c>
      <c r="U78" s="53" t="str">
        <f t="shared" si="212"/>
        <v>通常実績</v>
      </c>
      <c r="V78" s="53" t="str">
        <f t="shared" si="212"/>
        <v>通常実績</v>
      </c>
      <c r="W78" s="53" t="str">
        <f t="shared" si="212"/>
        <v>通常実績</v>
      </c>
      <c r="X78" s="53" t="str">
        <f t="shared" si="212"/>
        <v>通常実績</v>
      </c>
      <c r="Y78" s="53" t="str">
        <f t="shared" si="212"/>
        <v>通常実績</v>
      </c>
      <c r="Z78" s="53" t="str">
        <f t="shared" si="212"/>
        <v>通常実績</v>
      </c>
      <c r="AA78" s="53" t="str">
        <f t="shared" si="212"/>
        <v>通常実績</v>
      </c>
      <c r="AB78" s="53" t="str">
        <f t="shared" si="212"/>
        <v>通常実績</v>
      </c>
      <c r="AC78" s="53" t="str">
        <f t="shared" si="212"/>
        <v>通常実績</v>
      </c>
      <c r="AD78" s="53" t="str">
        <f t="shared" si="212"/>
        <v>通常実績</v>
      </c>
      <c r="AE78" s="53" t="str">
        <f t="shared" si="212"/>
        <v>通常実績</v>
      </c>
      <c r="AF78" s="53" t="str">
        <f t="shared" si="212"/>
        <v>通常実績</v>
      </c>
      <c r="AG78" s="53" t="str">
        <f t="shared" si="212"/>
        <v>通常実績</v>
      </c>
      <c r="AI78" s="52"/>
      <c r="AJ78" s="37"/>
    </row>
    <row r="80" spans="2:36" hidden="1">
      <c r="C80" s="7">
        <f>YEAR(C83)</f>
        <v>2025</v>
      </c>
      <c r="D80" s="7">
        <f>MONTH(C83)</f>
        <v>10</v>
      </c>
    </row>
    <row r="81" spans="2:36">
      <c r="B81" s="11" t="s">
        <v>8</v>
      </c>
      <c r="C81" s="96">
        <f>C83</f>
        <v>45931</v>
      </c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8"/>
    </row>
    <row r="82" spans="2:36" hidden="1">
      <c r="B82" s="45"/>
      <c r="C82" s="29">
        <f>DATE($C80,$D80,1)</f>
        <v>45931</v>
      </c>
      <c r="D82" s="29">
        <f>C82+1</f>
        <v>45932</v>
      </c>
      <c r="E82" s="29">
        <f t="shared" ref="E82" si="213">D82+1</f>
        <v>45933</v>
      </c>
      <c r="F82" s="29">
        <f t="shared" ref="F82" si="214">E82+1</f>
        <v>45934</v>
      </c>
      <c r="G82" s="29">
        <f t="shared" ref="G82" si="215">F82+1</f>
        <v>45935</v>
      </c>
      <c r="H82" s="29">
        <f t="shared" ref="H82" si="216">G82+1</f>
        <v>45936</v>
      </c>
      <c r="I82" s="29">
        <f t="shared" ref="I82" si="217">H82+1</f>
        <v>45937</v>
      </c>
      <c r="J82" s="29">
        <f t="shared" ref="J82" si="218">I82+1</f>
        <v>45938</v>
      </c>
      <c r="K82" s="29">
        <f t="shared" ref="K82" si="219">J82+1</f>
        <v>45939</v>
      </c>
      <c r="L82" s="29">
        <f t="shared" ref="L82" si="220">K82+1</f>
        <v>45940</v>
      </c>
      <c r="M82" s="29">
        <f t="shared" ref="M82" si="221">L82+1</f>
        <v>45941</v>
      </c>
      <c r="N82" s="29">
        <f t="shared" ref="N82" si="222">M82+1</f>
        <v>45942</v>
      </c>
      <c r="O82" s="29">
        <f t="shared" ref="O82" si="223">N82+1</f>
        <v>45943</v>
      </c>
      <c r="P82" s="29">
        <f t="shared" ref="P82" si="224">O82+1</f>
        <v>45944</v>
      </c>
      <c r="Q82" s="29">
        <f t="shared" ref="Q82" si="225">P82+1</f>
        <v>45945</v>
      </c>
      <c r="R82" s="29">
        <f t="shared" ref="R82" si="226">Q82+1</f>
        <v>45946</v>
      </c>
      <c r="S82" s="29">
        <f t="shared" ref="S82" si="227">R82+1</f>
        <v>45947</v>
      </c>
      <c r="T82" s="29">
        <f t="shared" ref="T82" si="228">S82+1</f>
        <v>45948</v>
      </c>
      <c r="U82" s="29">
        <f t="shared" ref="U82" si="229">T82+1</f>
        <v>45949</v>
      </c>
      <c r="V82" s="29">
        <f t="shared" ref="V82" si="230">U82+1</f>
        <v>45950</v>
      </c>
      <c r="W82" s="29">
        <f t="shared" ref="W82" si="231">V82+1</f>
        <v>45951</v>
      </c>
      <c r="X82" s="29">
        <f t="shared" ref="X82" si="232">W82+1</f>
        <v>45952</v>
      </c>
      <c r="Y82" s="29">
        <f t="shared" ref="Y82" si="233">X82+1</f>
        <v>45953</v>
      </c>
      <c r="Z82" s="29">
        <f t="shared" ref="Z82" si="234">Y82+1</f>
        <v>45954</v>
      </c>
      <c r="AA82" s="29">
        <f t="shared" ref="AA82" si="235">Z82+1</f>
        <v>45955</v>
      </c>
      <c r="AB82" s="29">
        <f t="shared" ref="AB82" si="236">AA82+1</f>
        <v>45956</v>
      </c>
      <c r="AC82" s="29">
        <f t="shared" ref="AC82" si="237">AB82+1</f>
        <v>45957</v>
      </c>
      <c r="AD82" s="29">
        <f t="shared" ref="AD82" si="238">AC82+1</f>
        <v>45958</v>
      </c>
      <c r="AE82" s="29">
        <f t="shared" ref="AE82" si="239">AD82+1</f>
        <v>45959</v>
      </c>
      <c r="AF82" s="29">
        <f t="shared" ref="AF82" si="240">AE82+1</f>
        <v>45960</v>
      </c>
      <c r="AG82" s="29">
        <f t="shared" ref="AG82" si="241">AF82+1</f>
        <v>45961</v>
      </c>
      <c r="AH82" s="46"/>
      <c r="AI82" s="47"/>
    </row>
    <row r="83" spans="2:36">
      <c r="B83" s="27" t="s">
        <v>9</v>
      </c>
      <c r="C83" s="48">
        <f>IF(EDATE(C68,1)&gt;$G$8,"",EDATE(C68,1))</f>
        <v>45931</v>
      </c>
      <c r="D83" s="29">
        <f>IF(D82&gt;$G$8,"",IF(C83=EOMONTH(DATE($C80,$D80,1),0),"",IF(C83="","",C83+1)))</f>
        <v>45932</v>
      </c>
      <c r="E83" s="29">
        <f t="shared" ref="E83" si="242">IF(E82&gt;$G$8,"",IF(D83=EOMONTH(DATE($C80,$D80,1),0),"",IF(D83="","",D83+1)))</f>
        <v>45933</v>
      </c>
      <c r="F83" s="29">
        <f t="shared" ref="F83" si="243">IF(F82&gt;$G$8,"",IF(E83=EOMONTH(DATE($C80,$D80,1),0),"",IF(E83="","",E83+1)))</f>
        <v>45934</v>
      </c>
      <c r="G83" s="29">
        <f t="shared" ref="G83" si="244">IF(G82&gt;$G$8,"",IF(F83=EOMONTH(DATE($C80,$D80,1),0),"",IF(F83="","",F83+1)))</f>
        <v>45935</v>
      </c>
      <c r="H83" s="29">
        <f t="shared" ref="H83" si="245">IF(H82&gt;$G$8,"",IF(G83=EOMONTH(DATE($C80,$D80,1),0),"",IF(G83="","",G83+1)))</f>
        <v>45936</v>
      </c>
      <c r="I83" s="29">
        <f t="shared" ref="I83" si="246">IF(I82&gt;$G$8,"",IF(H83=EOMONTH(DATE($C80,$D80,1),0),"",IF(H83="","",H83+1)))</f>
        <v>45937</v>
      </c>
      <c r="J83" s="29">
        <f t="shared" ref="J83" si="247">IF(J82&gt;$G$8,"",IF(I83=EOMONTH(DATE($C80,$D80,1),0),"",IF(I83="","",I83+1)))</f>
        <v>45938</v>
      </c>
      <c r="K83" s="29">
        <f t="shared" ref="K83" si="248">IF(K82&gt;$G$8,"",IF(J83=EOMONTH(DATE($C80,$D80,1),0),"",IF(J83="","",J83+1)))</f>
        <v>45939</v>
      </c>
      <c r="L83" s="29">
        <f t="shared" ref="L83" si="249">IF(L82&gt;$G$8,"",IF(K83=EOMONTH(DATE($C80,$D80,1),0),"",IF(K83="","",K83+1)))</f>
        <v>45940</v>
      </c>
      <c r="M83" s="29">
        <f t="shared" ref="M83" si="250">IF(M82&gt;$G$8,"",IF(L83=EOMONTH(DATE($C80,$D80,1),0),"",IF(L83="","",L83+1)))</f>
        <v>45941</v>
      </c>
      <c r="N83" s="29">
        <f t="shared" ref="N83" si="251">IF(N82&gt;$G$8,"",IF(M83=EOMONTH(DATE($C80,$D80,1),0),"",IF(M83="","",M83+1)))</f>
        <v>45942</v>
      </c>
      <c r="O83" s="29">
        <f t="shared" ref="O83" si="252">IF(O82&gt;$G$8,"",IF(N83=EOMONTH(DATE($C80,$D80,1),0),"",IF(N83="","",N83+1)))</f>
        <v>45943</v>
      </c>
      <c r="P83" s="29">
        <f t="shared" ref="P83" si="253">IF(P82&gt;$G$8,"",IF(O83=EOMONTH(DATE($C80,$D80,1),0),"",IF(O83="","",O83+1)))</f>
        <v>45944</v>
      </c>
      <c r="Q83" s="29">
        <f t="shared" ref="Q83" si="254">IF(Q82&gt;$G$8,"",IF(P83=EOMONTH(DATE($C80,$D80,1),0),"",IF(P83="","",P83+1)))</f>
        <v>45945</v>
      </c>
      <c r="R83" s="29">
        <f t="shared" ref="R83" si="255">IF(R82&gt;$G$8,"",IF(Q83=EOMONTH(DATE($C80,$D80,1),0),"",IF(Q83="","",Q83+1)))</f>
        <v>45946</v>
      </c>
      <c r="S83" s="29">
        <f t="shared" ref="S83" si="256">IF(S82&gt;$G$8,"",IF(R83=EOMONTH(DATE($C80,$D80,1),0),"",IF(R83="","",R83+1)))</f>
        <v>45947</v>
      </c>
      <c r="T83" s="29">
        <f t="shared" ref="T83" si="257">IF(T82&gt;$G$8,"",IF(S83=EOMONTH(DATE($C80,$D80,1),0),"",IF(S83="","",S83+1)))</f>
        <v>45948</v>
      </c>
      <c r="U83" s="29">
        <f t="shared" ref="U83" si="258">IF(U82&gt;$G$8,"",IF(T83=EOMONTH(DATE($C80,$D80,1),0),"",IF(T83="","",T83+1)))</f>
        <v>45949</v>
      </c>
      <c r="V83" s="29">
        <f t="shared" ref="V83" si="259">IF(V82&gt;$G$8,"",IF(U83=EOMONTH(DATE($C80,$D80,1),0),"",IF(U83="","",U83+1)))</f>
        <v>45950</v>
      </c>
      <c r="W83" s="29">
        <f t="shared" ref="W83" si="260">IF(W82&gt;$G$8,"",IF(V83=EOMONTH(DATE($C80,$D80,1),0),"",IF(V83="","",V83+1)))</f>
        <v>45951</v>
      </c>
      <c r="X83" s="29">
        <f t="shared" ref="X83" si="261">IF(X82&gt;$G$8,"",IF(W83=EOMONTH(DATE($C80,$D80,1),0),"",IF(W83="","",W83+1)))</f>
        <v>45952</v>
      </c>
      <c r="Y83" s="29">
        <f t="shared" ref="Y83" si="262">IF(Y82&gt;$G$8,"",IF(X83=EOMONTH(DATE($C80,$D80,1),0),"",IF(X83="","",X83+1)))</f>
        <v>45953</v>
      </c>
      <c r="Z83" s="29">
        <f t="shared" ref="Z83" si="263">IF(Z82&gt;$G$8,"",IF(Y83=EOMONTH(DATE($C80,$D80,1),0),"",IF(Y83="","",Y83+1)))</f>
        <v>45954</v>
      </c>
      <c r="AA83" s="29">
        <f t="shared" ref="AA83" si="264">IF(AA82&gt;$G$8,"",IF(Z83=EOMONTH(DATE($C80,$D80,1),0),"",IF(Z83="","",Z83+1)))</f>
        <v>45955</v>
      </c>
      <c r="AB83" s="29">
        <f t="shared" ref="AB83" si="265">IF(AB82&gt;$G$8,"",IF(AA83=EOMONTH(DATE($C80,$D80,1),0),"",IF(AA83="","",AA83+1)))</f>
        <v>45956</v>
      </c>
      <c r="AC83" s="29">
        <f t="shared" ref="AC83" si="266">IF(AC82&gt;$G$8,"",IF(AB83=EOMONTH(DATE($C80,$D80,1),0),"",IF(AB83="","",AB83+1)))</f>
        <v>45957</v>
      </c>
      <c r="AD83" s="29">
        <f t="shared" ref="AD83" si="267">IF(AD82&gt;$G$8,"",IF(AC83=EOMONTH(DATE($C80,$D80,1),0),"",IF(AC83="","",AC83+1)))</f>
        <v>45958</v>
      </c>
      <c r="AE83" s="29">
        <f t="shared" ref="AE83" si="268">IF(AE82&gt;$G$8,"",IF(AD83=EOMONTH(DATE($C80,$D80,1),0),"",IF(AD83="","",AD83+1)))</f>
        <v>45959</v>
      </c>
      <c r="AF83" s="29">
        <f t="shared" ref="AF83" si="269">IF(AF82&gt;$G$8,"",IF(AE83=EOMONTH(DATE($C80,$D80,1),0),"",IF(AE83="","",AE83+1)))</f>
        <v>45960</v>
      </c>
      <c r="AG83" s="29">
        <f t="shared" ref="AG83" si="270">IF(AG82&gt;$G$8,"",IF(AF83=EOMONTH(DATE($C80,$D80,1),0),"",IF(AF83="","",AF83+1)))</f>
        <v>45961</v>
      </c>
      <c r="AH83" s="30" t="s">
        <v>28</v>
      </c>
      <c r="AI83" s="31">
        <f>+COUNTIFS(C84:AG84,"土",C88:AG88,"")+COUNTIFS(C84:AG84,"日",C88:AG88,"")</f>
        <v>8</v>
      </c>
    </row>
    <row r="84" spans="2:36">
      <c r="B84" s="32" t="s">
        <v>11</v>
      </c>
      <c r="C84" s="33" t="str">
        <f>IFERROR(TEXT(WEEKDAY(+C83),"aaa"),"")</f>
        <v>水</v>
      </c>
      <c r="D84" s="33" t="str">
        <f t="shared" ref="D84:AG84" si="271">IFERROR(TEXT(WEEKDAY(+D83),"aaa"),"")</f>
        <v>木</v>
      </c>
      <c r="E84" s="33" t="str">
        <f t="shared" si="271"/>
        <v>金</v>
      </c>
      <c r="F84" s="33" t="str">
        <f t="shared" si="271"/>
        <v>土</v>
      </c>
      <c r="G84" s="33" t="str">
        <f t="shared" si="271"/>
        <v>日</v>
      </c>
      <c r="H84" s="33" t="str">
        <f t="shared" si="271"/>
        <v>月</v>
      </c>
      <c r="I84" s="33" t="str">
        <f t="shared" si="271"/>
        <v>火</v>
      </c>
      <c r="J84" s="33" t="str">
        <f t="shared" si="271"/>
        <v>水</v>
      </c>
      <c r="K84" s="33" t="str">
        <f t="shared" si="271"/>
        <v>木</v>
      </c>
      <c r="L84" s="33" t="str">
        <f t="shared" si="271"/>
        <v>金</v>
      </c>
      <c r="M84" s="33" t="str">
        <f t="shared" si="271"/>
        <v>土</v>
      </c>
      <c r="N84" s="33" t="str">
        <f t="shared" si="271"/>
        <v>日</v>
      </c>
      <c r="O84" s="33" t="str">
        <f t="shared" si="271"/>
        <v>月</v>
      </c>
      <c r="P84" s="33" t="str">
        <f t="shared" si="271"/>
        <v>火</v>
      </c>
      <c r="Q84" s="33" t="str">
        <f t="shared" si="271"/>
        <v>水</v>
      </c>
      <c r="R84" s="33" t="str">
        <f t="shared" si="271"/>
        <v>木</v>
      </c>
      <c r="S84" s="33" t="str">
        <f t="shared" si="271"/>
        <v>金</v>
      </c>
      <c r="T84" s="33" t="str">
        <f t="shared" si="271"/>
        <v>土</v>
      </c>
      <c r="U84" s="33" t="str">
        <f t="shared" si="271"/>
        <v>日</v>
      </c>
      <c r="V84" s="33" t="str">
        <f t="shared" si="271"/>
        <v>月</v>
      </c>
      <c r="W84" s="33" t="str">
        <f t="shared" si="271"/>
        <v>火</v>
      </c>
      <c r="X84" s="33" t="str">
        <f t="shared" si="271"/>
        <v>水</v>
      </c>
      <c r="Y84" s="33" t="str">
        <f t="shared" si="271"/>
        <v>木</v>
      </c>
      <c r="Z84" s="33" t="str">
        <f t="shared" si="271"/>
        <v>金</v>
      </c>
      <c r="AA84" s="33" t="str">
        <f t="shared" si="271"/>
        <v>土</v>
      </c>
      <c r="AB84" s="33" t="str">
        <f t="shared" si="271"/>
        <v>日</v>
      </c>
      <c r="AC84" s="33" t="str">
        <f t="shared" si="271"/>
        <v>月</v>
      </c>
      <c r="AD84" s="33" t="str">
        <f t="shared" si="271"/>
        <v>火</v>
      </c>
      <c r="AE84" s="33" t="str">
        <f t="shared" si="271"/>
        <v>水</v>
      </c>
      <c r="AF84" s="33" t="str">
        <f t="shared" si="271"/>
        <v>木</v>
      </c>
      <c r="AG84" s="33" t="str">
        <f t="shared" si="271"/>
        <v>金</v>
      </c>
      <c r="AH84" s="30" t="s">
        <v>12</v>
      </c>
      <c r="AI84" s="31">
        <f>+COUNTIF(C88:AG88,"夏休")+COUNTIF(C88:AG88,"冬休")+COUNTIF(C88:AG88,"中止")</f>
        <v>0</v>
      </c>
    </row>
    <row r="85" spans="2:36" ht="13.5" customHeight="1">
      <c r="B85" s="102" t="s">
        <v>13</v>
      </c>
      <c r="C85" s="108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114"/>
      <c r="AE85" s="114"/>
      <c r="AF85" s="99"/>
      <c r="AG85" s="117"/>
      <c r="AH85" s="34" t="s">
        <v>14</v>
      </c>
      <c r="AI85" s="35">
        <f>COUNT(C83:AG83)-AI84</f>
        <v>31</v>
      </c>
    </row>
    <row r="86" spans="2:36" ht="13.5" customHeight="1">
      <c r="B86" s="103"/>
      <c r="C86" s="109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15"/>
      <c r="AE86" s="115"/>
      <c r="AF86" s="100"/>
      <c r="AG86" s="118"/>
      <c r="AH86" s="34" t="s">
        <v>15</v>
      </c>
      <c r="AI86" s="36">
        <f>+COUNTIF(C89:AG89,"休")</f>
        <v>0</v>
      </c>
      <c r="AJ86" s="37" t="str">
        <f>IF(AI87&gt;0.285,"",IF(AI86&lt;AI83,"←計画日数が足りません",""))</f>
        <v>←計画日数が足りません</v>
      </c>
    </row>
    <row r="87" spans="2:36" ht="13.5" customHeight="1">
      <c r="B87" s="104"/>
      <c r="C87" s="110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16"/>
      <c r="AE87" s="116"/>
      <c r="AF87" s="101"/>
      <c r="AG87" s="119"/>
      <c r="AH87" s="34" t="s">
        <v>16</v>
      </c>
      <c r="AI87" s="49">
        <f>+AI86/AI85</f>
        <v>0</v>
      </c>
    </row>
    <row r="88" spans="2:36">
      <c r="B88" s="39" t="s">
        <v>17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34" t="s">
        <v>19</v>
      </c>
      <c r="AI88" s="36">
        <f>+COUNTIF(C90:AG90,"*休")</f>
        <v>0</v>
      </c>
    </row>
    <row r="89" spans="2:36">
      <c r="B89" s="32" t="s">
        <v>20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54"/>
      <c r="AH89" s="40" t="s">
        <v>21</v>
      </c>
      <c r="AI89" s="50">
        <f>+AI88/AI85</f>
        <v>0</v>
      </c>
    </row>
    <row r="90" spans="2:36">
      <c r="B90" s="42" t="s">
        <v>22</v>
      </c>
      <c r="C90" s="55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7"/>
      <c r="AH90" s="43" t="s">
        <v>29</v>
      </c>
      <c r="AI90" s="44" t="str">
        <f>_xlfn.IFS(AI89&gt;=0.285,"OK",AI83&lt;=AI88,"OK",AI83&gt;AI88,"NG")</f>
        <v>NG</v>
      </c>
      <c r="AJ90" s="37" t="str">
        <f>IF(AI90="NG","←月単位未達成","←月単位達成")</f>
        <v>←月単位未達成</v>
      </c>
    </row>
    <row r="91" spans="2:36" hidden="1">
      <c r="C91" s="53" t="str">
        <f>IF($C88="","通常",C88)</f>
        <v>通常</v>
      </c>
      <c r="D91" s="53" t="str">
        <f t="shared" ref="D91:AG91" si="272">IF(D88="","通常",D88)</f>
        <v>通常</v>
      </c>
      <c r="E91" s="53" t="str">
        <f t="shared" si="272"/>
        <v>通常</v>
      </c>
      <c r="F91" s="53" t="str">
        <f t="shared" si="272"/>
        <v>通常</v>
      </c>
      <c r="G91" s="53" t="str">
        <f t="shared" si="272"/>
        <v>通常</v>
      </c>
      <c r="H91" s="53" t="str">
        <f t="shared" si="272"/>
        <v>通常</v>
      </c>
      <c r="I91" s="53" t="str">
        <f t="shared" si="272"/>
        <v>通常</v>
      </c>
      <c r="J91" s="53" t="str">
        <f t="shared" si="272"/>
        <v>通常</v>
      </c>
      <c r="K91" s="53" t="str">
        <f t="shared" si="272"/>
        <v>通常</v>
      </c>
      <c r="L91" s="53" t="str">
        <f t="shared" si="272"/>
        <v>通常</v>
      </c>
      <c r="M91" s="53" t="str">
        <f t="shared" si="272"/>
        <v>通常</v>
      </c>
      <c r="N91" s="53" t="str">
        <f t="shared" si="272"/>
        <v>通常</v>
      </c>
      <c r="O91" s="53" t="str">
        <f t="shared" si="272"/>
        <v>通常</v>
      </c>
      <c r="P91" s="53" t="str">
        <f t="shared" si="272"/>
        <v>通常</v>
      </c>
      <c r="Q91" s="53" t="str">
        <f t="shared" si="272"/>
        <v>通常</v>
      </c>
      <c r="R91" s="53" t="str">
        <f t="shared" si="272"/>
        <v>通常</v>
      </c>
      <c r="S91" s="53" t="str">
        <f t="shared" si="272"/>
        <v>通常</v>
      </c>
      <c r="T91" s="53" t="str">
        <f t="shared" si="272"/>
        <v>通常</v>
      </c>
      <c r="U91" s="53" t="str">
        <f t="shared" si="272"/>
        <v>通常</v>
      </c>
      <c r="V91" s="53" t="str">
        <f t="shared" si="272"/>
        <v>通常</v>
      </c>
      <c r="W91" s="53" t="str">
        <f t="shared" si="272"/>
        <v>通常</v>
      </c>
      <c r="X91" s="53" t="str">
        <f t="shared" si="272"/>
        <v>通常</v>
      </c>
      <c r="Y91" s="53" t="str">
        <f t="shared" si="272"/>
        <v>通常</v>
      </c>
      <c r="Z91" s="53" t="str">
        <f t="shared" si="272"/>
        <v>通常</v>
      </c>
      <c r="AA91" s="53" t="str">
        <f t="shared" si="272"/>
        <v>通常</v>
      </c>
      <c r="AB91" s="53" t="str">
        <f t="shared" si="272"/>
        <v>通常</v>
      </c>
      <c r="AC91" s="53" t="str">
        <f t="shared" si="272"/>
        <v>通常</v>
      </c>
      <c r="AD91" s="53" t="str">
        <f t="shared" si="272"/>
        <v>通常</v>
      </c>
      <c r="AE91" s="53" t="str">
        <f t="shared" si="272"/>
        <v>通常</v>
      </c>
      <c r="AF91" s="53" t="str">
        <f t="shared" si="272"/>
        <v>通常</v>
      </c>
      <c r="AG91" s="53" t="str">
        <f t="shared" si="272"/>
        <v>通常</v>
      </c>
      <c r="AI91" s="52"/>
      <c r="AJ91" s="37"/>
    </row>
    <row r="92" spans="2:36" hidden="1">
      <c r="C92" s="53" t="str">
        <f>IF(C88="","通常実績",C88)</f>
        <v>通常実績</v>
      </c>
      <c r="D92" s="53" t="str">
        <f t="shared" ref="D92:AG92" si="273">IF(D88="","通常実績",D88)</f>
        <v>通常実績</v>
      </c>
      <c r="E92" s="53" t="str">
        <f t="shared" si="273"/>
        <v>通常実績</v>
      </c>
      <c r="F92" s="53" t="str">
        <f t="shared" si="273"/>
        <v>通常実績</v>
      </c>
      <c r="G92" s="53" t="str">
        <f t="shared" si="273"/>
        <v>通常実績</v>
      </c>
      <c r="H92" s="53" t="str">
        <f t="shared" si="273"/>
        <v>通常実績</v>
      </c>
      <c r="I92" s="53" t="str">
        <f t="shared" si="273"/>
        <v>通常実績</v>
      </c>
      <c r="J92" s="53" t="str">
        <f t="shared" si="273"/>
        <v>通常実績</v>
      </c>
      <c r="K92" s="53" t="str">
        <f t="shared" si="273"/>
        <v>通常実績</v>
      </c>
      <c r="L92" s="53" t="str">
        <f t="shared" si="273"/>
        <v>通常実績</v>
      </c>
      <c r="M92" s="53" t="str">
        <f t="shared" si="273"/>
        <v>通常実績</v>
      </c>
      <c r="N92" s="53" t="str">
        <f t="shared" si="273"/>
        <v>通常実績</v>
      </c>
      <c r="O92" s="53" t="str">
        <f t="shared" si="273"/>
        <v>通常実績</v>
      </c>
      <c r="P92" s="53" t="str">
        <f t="shared" si="273"/>
        <v>通常実績</v>
      </c>
      <c r="Q92" s="53" t="str">
        <f t="shared" si="273"/>
        <v>通常実績</v>
      </c>
      <c r="R92" s="53" t="str">
        <f t="shared" si="273"/>
        <v>通常実績</v>
      </c>
      <c r="S92" s="53" t="str">
        <f t="shared" si="273"/>
        <v>通常実績</v>
      </c>
      <c r="T92" s="53" t="str">
        <f t="shared" si="273"/>
        <v>通常実績</v>
      </c>
      <c r="U92" s="53" t="str">
        <f t="shared" si="273"/>
        <v>通常実績</v>
      </c>
      <c r="V92" s="53" t="str">
        <f t="shared" si="273"/>
        <v>通常実績</v>
      </c>
      <c r="W92" s="53" t="str">
        <f t="shared" si="273"/>
        <v>通常実績</v>
      </c>
      <c r="X92" s="53" t="str">
        <f t="shared" si="273"/>
        <v>通常実績</v>
      </c>
      <c r="Y92" s="53" t="str">
        <f t="shared" si="273"/>
        <v>通常実績</v>
      </c>
      <c r="Z92" s="53" t="str">
        <f t="shared" si="273"/>
        <v>通常実績</v>
      </c>
      <c r="AA92" s="53" t="str">
        <f t="shared" si="273"/>
        <v>通常実績</v>
      </c>
      <c r="AB92" s="53" t="str">
        <f t="shared" si="273"/>
        <v>通常実績</v>
      </c>
      <c r="AC92" s="53" t="str">
        <f t="shared" si="273"/>
        <v>通常実績</v>
      </c>
      <c r="AD92" s="53" t="str">
        <f t="shared" si="273"/>
        <v>通常実績</v>
      </c>
      <c r="AE92" s="53" t="str">
        <f t="shared" si="273"/>
        <v>通常実績</v>
      </c>
      <c r="AF92" s="53" t="str">
        <f t="shared" si="273"/>
        <v>通常実績</v>
      </c>
      <c r="AG92" s="53" t="str">
        <f t="shared" si="273"/>
        <v>通常実績</v>
      </c>
      <c r="AI92" s="52"/>
      <c r="AJ92" s="37"/>
    </row>
    <row r="94" spans="2:36" hidden="1">
      <c r="C94" s="7">
        <f>YEAR(C97)</f>
        <v>2025</v>
      </c>
      <c r="D94" s="7">
        <f>MONTH(C97)</f>
        <v>11</v>
      </c>
    </row>
    <row r="95" spans="2:36">
      <c r="B95" s="11" t="s">
        <v>8</v>
      </c>
      <c r="C95" s="96">
        <f>C97</f>
        <v>45962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8"/>
    </row>
    <row r="96" spans="2:36" hidden="1">
      <c r="B96" s="45"/>
      <c r="C96" s="29">
        <f>DATE($C94,$D94,1)</f>
        <v>45962</v>
      </c>
      <c r="D96" s="29">
        <f>C96+1</f>
        <v>45963</v>
      </c>
      <c r="E96" s="29">
        <f t="shared" ref="E96" si="274">D96+1</f>
        <v>45964</v>
      </c>
      <c r="F96" s="29">
        <f t="shared" ref="F96" si="275">E96+1</f>
        <v>45965</v>
      </c>
      <c r="G96" s="29">
        <f t="shared" ref="G96" si="276">F96+1</f>
        <v>45966</v>
      </c>
      <c r="H96" s="29">
        <f t="shared" ref="H96" si="277">G96+1</f>
        <v>45967</v>
      </c>
      <c r="I96" s="29">
        <f t="shared" ref="I96" si="278">H96+1</f>
        <v>45968</v>
      </c>
      <c r="J96" s="29">
        <f t="shared" ref="J96" si="279">I96+1</f>
        <v>45969</v>
      </c>
      <c r="K96" s="29">
        <f t="shared" ref="K96" si="280">J96+1</f>
        <v>45970</v>
      </c>
      <c r="L96" s="29">
        <f t="shared" ref="L96" si="281">K96+1</f>
        <v>45971</v>
      </c>
      <c r="M96" s="29">
        <f t="shared" ref="M96" si="282">L96+1</f>
        <v>45972</v>
      </c>
      <c r="N96" s="29">
        <f t="shared" ref="N96" si="283">M96+1</f>
        <v>45973</v>
      </c>
      <c r="O96" s="29">
        <f t="shared" ref="O96" si="284">N96+1</f>
        <v>45974</v>
      </c>
      <c r="P96" s="29">
        <f t="shared" ref="P96" si="285">O96+1</f>
        <v>45975</v>
      </c>
      <c r="Q96" s="29">
        <f t="shared" ref="Q96" si="286">P96+1</f>
        <v>45976</v>
      </c>
      <c r="R96" s="29">
        <f t="shared" ref="R96" si="287">Q96+1</f>
        <v>45977</v>
      </c>
      <c r="S96" s="29">
        <f t="shared" ref="S96" si="288">R96+1</f>
        <v>45978</v>
      </c>
      <c r="T96" s="29">
        <f t="shared" ref="T96" si="289">S96+1</f>
        <v>45979</v>
      </c>
      <c r="U96" s="29">
        <f t="shared" ref="U96" si="290">T96+1</f>
        <v>45980</v>
      </c>
      <c r="V96" s="29">
        <f t="shared" ref="V96" si="291">U96+1</f>
        <v>45981</v>
      </c>
      <c r="W96" s="29">
        <f t="shared" ref="W96" si="292">V96+1</f>
        <v>45982</v>
      </c>
      <c r="X96" s="29">
        <f t="shared" ref="X96" si="293">W96+1</f>
        <v>45983</v>
      </c>
      <c r="Y96" s="29">
        <f t="shared" ref="Y96" si="294">X96+1</f>
        <v>45984</v>
      </c>
      <c r="Z96" s="29">
        <f t="shared" ref="Z96" si="295">Y96+1</f>
        <v>45985</v>
      </c>
      <c r="AA96" s="29">
        <f t="shared" ref="AA96" si="296">Z96+1</f>
        <v>45986</v>
      </c>
      <c r="AB96" s="29">
        <f t="shared" ref="AB96" si="297">AA96+1</f>
        <v>45987</v>
      </c>
      <c r="AC96" s="29">
        <f t="shared" ref="AC96" si="298">AB96+1</f>
        <v>45988</v>
      </c>
      <c r="AD96" s="29">
        <f t="shared" ref="AD96" si="299">AC96+1</f>
        <v>45989</v>
      </c>
      <c r="AE96" s="29">
        <f t="shared" ref="AE96" si="300">AD96+1</f>
        <v>45990</v>
      </c>
      <c r="AF96" s="29">
        <f t="shared" ref="AF96" si="301">AE96+1</f>
        <v>45991</v>
      </c>
      <c r="AG96" s="29">
        <f t="shared" ref="AG96" si="302">AF96+1</f>
        <v>45992</v>
      </c>
      <c r="AH96" s="46"/>
      <c r="AI96" s="47"/>
    </row>
    <row r="97" spans="2:36">
      <c r="B97" s="27" t="s">
        <v>9</v>
      </c>
      <c r="C97" s="48">
        <f>IF(EDATE(C82,1)&gt;$G$8,"",EDATE(C82,1))</f>
        <v>45962</v>
      </c>
      <c r="D97" s="29">
        <f>IF(D96&gt;$G$8,"",IF(C97=EOMONTH(DATE($C94,$D94,1),0),"",IF(C97="","",C97+1)))</f>
        <v>45963</v>
      </c>
      <c r="E97" s="29">
        <f t="shared" ref="E97" si="303">IF(E96&gt;$G$8,"",IF(D97=EOMONTH(DATE($C94,$D94,1),0),"",IF(D97="","",D97+1)))</f>
        <v>45964</v>
      </c>
      <c r="F97" s="29">
        <f t="shared" ref="F97" si="304">IF(F96&gt;$G$8,"",IF(E97=EOMONTH(DATE($C94,$D94,1),0),"",IF(E97="","",E97+1)))</f>
        <v>45965</v>
      </c>
      <c r="G97" s="29">
        <f t="shared" ref="G97" si="305">IF(G96&gt;$G$8,"",IF(F97=EOMONTH(DATE($C94,$D94,1),0),"",IF(F97="","",F97+1)))</f>
        <v>45966</v>
      </c>
      <c r="H97" s="29">
        <f t="shared" ref="H97" si="306">IF(H96&gt;$G$8,"",IF(G97=EOMONTH(DATE($C94,$D94,1),0),"",IF(G97="","",G97+1)))</f>
        <v>45967</v>
      </c>
      <c r="I97" s="29">
        <f t="shared" ref="I97" si="307">IF(I96&gt;$G$8,"",IF(H97=EOMONTH(DATE($C94,$D94,1),0),"",IF(H97="","",H97+1)))</f>
        <v>45968</v>
      </c>
      <c r="J97" s="29">
        <f t="shared" ref="J97" si="308">IF(J96&gt;$G$8,"",IF(I97=EOMONTH(DATE($C94,$D94,1),0),"",IF(I97="","",I97+1)))</f>
        <v>45969</v>
      </c>
      <c r="K97" s="29">
        <f t="shared" ref="K97" si="309">IF(K96&gt;$G$8,"",IF(J97=EOMONTH(DATE($C94,$D94,1),0),"",IF(J97="","",J97+1)))</f>
        <v>45970</v>
      </c>
      <c r="L97" s="29">
        <f t="shared" ref="L97" si="310">IF(L96&gt;$G$8,"",IF(K97=EOMONTH(DATE($C94,$D94,1),0),"",IF(K97="","",K97+1)))</f>
        <v>45971</v>
      </c>
      <c r="M97" s="29">
        <f t="shared" ref="M97" si="311">IF(M96&gt;$G$8,"",IF(L97=EOMONTH(DATE($C94,$D94,1),0),"",IF(L97="","",L97+1)))</f>
        <v>45972</v>
      </c>
      <c r="N97" s="29">
        <f t="shared" ref="N97" si="312">IF(N96&gt;$G$8,"",IF(M97=EOMONTH(DATE($C94,$D94,1),0),"",IF(M97="","",M97+1)))</f>
        <v>45973</v>
      </c>
      <c r="O97" s="29">
        <f t="shared" ref="O97" si="313">IF(O96&gt;$G$8,"",IF(N97=EOMONTH(DATE($C94,$D94,1),0),"",IF(N97="","",N97+1)))</f>
        <v>45974</v>
      </c>
      <c r="P97" s="29">
        <f t="shared" ref="P97" si="314">IF(P96&gt;$G$8,"",IF(O97=EOMONTH(DATE($C94,$D94,1),0),"",IF(O97="","",O97+1)))</f>
        <v>45975</v>
      </c>
      <c r="Q97" s="29">
        <f t="shared" ref="Q97" si="315">IF(Q96&gt;$G$8,"",IF(P97=EOMONTH(DATE($C94,$D94,1),0),"",IF(P97="","",P97+1)))</f>
        <v>45976</v>
      </c>
      <c r="R97" s="29">
        <f t="shared" ref="R97" si="316">IF(R96&gt;$G$8,"",IF(Q97=EOMONTH(DATE($C94,$D94,1),0),"",IF(Q97="","",Q97+1)))</f>
        <v>45977</v>
      </c>
      <c r="S97" s="29">
        <f t="shared" ref="S97" si="317">IF(S96&gt;$G$8,"",IF(R97=EOMONTH(DATE($C94,$D94,1),0),"",IF(R97="","",R97+1)))</f>
        <v>45978</v>
      </c>
      <c r="T97" s="29">
        <f t="shared" ref="T97" si="318">IF(T96&gt;$G$8,"",IF(S97=EOMONTH(DATE($C94,$D94,1),0),"",IF(S97="","",S97+1)))</f>
        <v>45979</v>
      </c>
      <c r="U97" s="29">
        <f t="shared" ref="U97" si="319">IF(U96&gt;$G$8,"",IF(T97=EOMONTH(DATE($C94,$D94,1),0),"",IF(T97="","",T97+1)))</f>
        <v>45980</v>
      </c>
      <c r="V97" s="29">
        <f t="shared" ref="V97" si="320">IF(V96&gt;$G$8,"",IF(U97=EOMONTH(DATE($C94,$D94,1),0),"",IF(U97="","",U97+1)))</f>
        <v>45981</v>
      </c>
      <c r="W97" s="29">
        <f t="shared" ref="W97" si="321">IF(W96&gt;$G$8,"",IF(V97=EOMONTH(DATE($C94,$D94,1),0),"",IF(V97="","",V97+1)))</f>
        <v>45982</v>
      </c>
      <c r="X97" s="29">
        <f t="shared" ref="X97" si="322">IF(X96&gt;$G$8,"",IF(W97=EOMONTH(DATE($C94,$D94,1),0),"",IF(W97="","",W97+1)))</f>
        <v>45983</v>
      </c>
      <c r="Y97" s="29">
        <f t="shared" ref="Y97" si="323">IF(Y96&gt;$G$8,"",IF(X97=EOMONTH(DATE($C94,$D94,1),0),"",IF(X97="","",X97+1)))</f>
        <v>45984</v>
      </c>
      <c r="Z97" s="29">
        <f t="shared" ref="Z97" si="324">IF(Z96&gt;$G$8,"",IF(Y97=EOMONTH(DATE($C94,$D94,1),0),"",IF(Y97="","",Y97+1)))</f>
        <v>45985</v>
      </c>
      <c r="AA97" s="29">
        <f t="shared" ref="AA97" si="325">IF(AA96&gt;$G$8,"",IF(Z97=EOMONTH(DATE($C94,$D94,1),0),"",IF(Z97="","",Z97+1)))</f>
        <v>45986</v>
      </c>
      <c r="AB97" s="29">
        <f t="shared" ref="AB97" si="326">IF(AB96&gt;$G$8,"",IF(AA97=EOMONTH(DATE($C94,$D94,1),0),"",IF(AA97="","",AA97+1)))</f>
        <v>45987</v>
      </c>
      <c r="AC97" s="29">
        <f t="shared" ref="AC97" si="327">IF(AC96&gt;$G$8,"",IF(AB97=EOMONTH(DATE($C94,$D94,1),0),"",IF(AB97="","",AB97+1)))</f>
        <v>45988</v>
      </c>
      <c r="AD97" s="29">
        <f t="shared" ref="AD97" si="328">IF(AD96&gt;$G$8,"",IF(AC97=EOMONTH(DATE($C94,$D94,1),0),"",IF(AC97="","",AC97+1)))</f>
        <v>45989</v>
      </c>
      <c r="AE97" s="29">
        <f t="shared" ref="AE97" si="329">IF(AE96&gt;$G$8,"",IF(AD97=EOMONTH(DATE($C94,$D94,1),0),"",IF(AD97="","",AD97+1)))</f>
        <v>45990</v>
      </c>
      <c r="AF97" s="29">
        <f t="shared" ref="AF97" si="330">IF(AF96&gt;$G$8,"",IF(AE97=EOMONTH(DATE($C94,$D94,1),0),"",IF(AE97="","",AE97+1)))</f>
        <v>45991</v>
      </c>
      <c r="AG97" s="29" t="str">
        <f t="shared" ref="AG97" si="331">IF(AG96&gt;$G$8,"",IF(AF97=EOMONTH(DATE($C94,$D94,1),0),"",IF(AF97="","",AF97+1)))</f>
        <v/>
      </c>
      <c r="AH97" s="30" t="s">
        <v>28</v>
      </c>
      <c r="AI97" s="31">
        <f>+COUNTIFS(C98:AG98,"土",C102:AG102,"")+COUNTIFS(C98:AG98,"日",C102:AG102,"")</f>
        <v>10</v>
      </c>
    </row>
    <row r="98" spans="2:36">
      <c r="B98" s="32" t="s">
        <v>11</v>
      </c>
      <c r="C98" s="33" t="str">
        <f>IFERROR(TEXT(WEEKDAY(+C97),"aaa"),"")</f>
        <v>土</v>
      </c>
      <c r="D98" s="33" t="str">
        <f t="shared" ref="D98:AG98" si="332">IFERROR(TEXT(WEEKDAY(+D97),"aaa"),"")</f>
        <v>日</v>
      </c>
      <c r="E98" s="33" t="str">
        <f t="shared" si="332"/>
        <v>月</v>
      </c>
      <c r="F98" s="33" t="str">
        <f t="shared" si="332"/>
        <v>火</v>
      </c>
      <c r="G98" s="33" t="str">
        <f t="shared" si="332"/>
        <v>水</v>
      </c>
      <c r="H98" s="33" t="str">
        <f t="shared" si="332"/>
        <v>木</v>
      </c>
      <c r="I98" s="33" t="str">
        <f t="shared" si="332"/>
        <v>金</v>
      </c>
      <c r="J98" s="33" t="str">
        <f t="shared" si="332"/>
        <v>土</v>
      </c>
      <c r="K98" s="33" t="str">
        <f t="shared" si="332"/>
        <v>日</v>
      </c>
      <c r="L98" s="33" t="str">
        <f t="shared" si="332"/>
        <v>月</v>
      </c>
      <c r="M98" s="33" t="str">
        <f t="shared" si="332"/>
        <v>火</v>
      </c>
      <c r="N98" s="33" t="str">
        <f t="shared" si="332"/>
        <v>水</v>
      </c>
      <c r="O98" s="33" t="str">
        <f t="shared" si="332"/>
        <v>木</v>
      </c>
      <c r="P98" s="33" t="str">
        <f t="shared" si="332"/>
        <v>金</v>
      </c>
      <c r="Q98" s="33" t="str">
        <f t="shared" si="332"/>
        <v>土</v>
      </c>
      <c r="R98" s="33" t="str">
        <f t="shared" si="332"/>
        <v>日</v>
      </c>
      <c r="S98" s="33" t="str">
        <f t="shared" si="332"/>
        <v>月</v>
      </c>
      <c r="T98" s="33" t="str">
        <f t="shared" si="332"/>
        <v>火</v>
      </c>
      <c r="U98" s="33" t="str">
        <f t="shared" si="332"/>
        <v>水</v>
      </c>
      <c r="V98" s="33" t="str">
        <f t="shared" si="332"/>
        <v>木</v>
      </c>
      <c r="W98" s="33" t="str">
        <f t="shared" si="332"/>
        <v>金</v>
      </c>
      <c r="X98" s="33" t="str">
        <f t="shared" si="332"/>
        <v>土</v>
      </c>
      <c r="Y98" s="33" t="str">
        <f t="shared" si="332"/>
        <v>日</v>
      </c>
      <c r="Z98" s="33" t="str">
        <f t="shared" si="332"/>
        <v>月</v>
      </c>
      <c r="AA98" s="33" t="str">
        <f t="shared" si="332"/>
        <v>火</v>
      </c>
      <c r="AB98" s="33" t="str">
        <f t="shared" si="332"/>
        <v>水</v>
      </c>
      <c r="AC98" s="33" t="str">
        <f t="shared" si="332"/>
        <v>木</v>
      </c>
      <c r="AD98" s="33" t="str">
        <f t="shared" si="332"/>
        <v>金</v>
      </c>
      <c r="AE98" s="33" t="str">
        <f t="shared" si="332"/>
        <v>土</v>
      </c>
      <c r="AF98" s="33" t="str">
        <f t="shared" si="332"/>
        <v>日</v>
      </c>
      <c r="AG98" s="33" t="str">
        <f t="shared" si="332"/>
        <v/>
      </c>
      <c r="AH98" s="30" t="s">
        <v>12</v>
      </c>
      <c r="AI98" s="31">
        <f>+COUNTIF(C102:AG102,"夏休")+COUNTIF(C102:AG102,"冬休")+COUNTIF(C102:AG102,"中止")</f>
        <v>0</v>
      </c>
    </row>
    <row r="99" spans="2:36" ht="13.5" customHeight="1">
      <c r="B99" s="102" t="s">
        <v>13</v>
      </c>
      <c r="C99" s="108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114"/>
      <c r="AE99" s="114"/>
      <c r="AF99" s="99"/>
      <c r="AG99" s="117"/>
      <c r="AH99" s="34" t="s">
        <v>14</v>
      </c>
      <c r="AI99" s="35">
        <f>COUNT(C97:AG97)-AI98</f>
        <v>30</v>
      </c>
    </row>
    <row r="100" spans="2:36" ht="13.5" customHeight="1">
      <c r="B100" s="103"/>
      <c r="C100" s="109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15"/>
      <c r="AE100" s="115"/>
      <c r="AF100" s="100"/>
      <c r="AG100" s="118"/>
      <c r="AH100" s="34" t="s">
        <v>15</v>
      </c>
      <c r="AI100" s="36">
        <f>+COUNTIF(C103:AG103,"休")</f>
        <v>0</v>
      </c>
      <c r="AJ100" s="37" t="str">
        <f>IF(AI101&gt;0.285,"",IF(AI100&lt;AI97,"←計画日数が足りません",""))</f>
        <v>←計画日数が足りません</v>
      </c>
    </row>
    <row r="101" spans="2:36" ht="13.5" customHeight="1">
      <c r="B101" s="104"/>
      <c r="C101" s="110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16"/>
      <c r="AE101" s="116"/>
      <c r="AF101" s="101"/>
      <c r="AG101" s="119"/>
      <c r="AH101" s="34" t="s">
        <v>16</v>
      </c>
      <c r="AI101" s="49">
        <f>+AI100/AI99</f>
        <v>0</v>
      </c>
    </row>
    <row r="102" spans="2:36">
      <c r="B102" s="39" t="s">
        <v>17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34" t="s">
        <v>19</v>
      </c>
      <c r="AI102" s="36">
        <f>+COUNTIF(C104:AG104,"*休")</f>
        <v>0</v>
      </c>
    </row>
    <row r="103" spans="2:36">
      <c r="B103" s="32" t="s">
        <v>20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54"/>
      <c r="AH103" s="40" t="s">
        <v>21</v>
      </c>
      <c r="AI103" s="50">
        <f>+AI102/AI99</f>
        <v>0</v>
      </c>
    </row>
    <row r="104" spans="2:36">
      <c r="B104" s="42" t="s">
        <v>22</v>
      </c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7"/>
      <c r="AH104" s="43" t="s">
        <v>29</v>
      </c>
      <c r="AI104" s="44" t="str">
        <f>_xlfn.IFS(AI103&gt;=0.285,"OK",AI97&lt;=AI102,"OK",AI97&gt;AI102,"NG")</f>
        <v>NG</v>
      </c>
      <c r="AJ104" s="37" t="str">
        <f>IF(AI104="NG","←月単位未達成","←月単位達成")</f>
        <v>←月単位未達成</v>
      </c>
    </row>
    <row r="105" spans="2:36" hidden="1">
      <c r="C105" s="53" t="str">
        <f>IF($C102="","通常",C102)</f>
        <v>通常</v>
      </c>
      <c r="D105" s="53" t="str">
        <f t="shared" ref="D105:AG105" si="333">IF(D102="","通常",D102)</f>
        <v>通常</v>
      </c>
      <c r="E105" s="53" t="str">
        <f t="shared" si="333"/>
        <v>通常</v>
      </c>
      <c r="F105" s="53" t="str">
        <f t="shared" si="333"/>
        <v>通常</v>
      </c>
      <c r="G105" s="53" t="str">
        <f t="shared" si="333"/>
        <v>通常</v>
      </c>
      <c r="H105" s="53" t="str">
        <f t="shared" si="333"/>
        <v>通常</v>
      </c>
      <c r="I105" s="53" t="str">
        <f t="shared" si="333"/>
        <v>通常</v>
      </c>
      <c r="J105" s="53" t="str">
        <f t="shared" si="333"/>
        <v>通常</v>
      </c>
      <c r="K105" s="53" t="str">
        <f t="shared" si="333"/>
        <v>通常</v>
      </c>
      <c r="L105" s="53" t="str">
        <f t="shared" si="333"/>
        <v>通常</v>
      </c>
      <c r="M105" s="53" t="str">
        <f t="shared" si="333"/>
        <v>通常</v>
      </c>
      <c r="N105" s="53" t="str">
        <f t="shared" si="333"/>
        <v>通常</v>
      </c>
      <c r="O105" s="53" t="str">
        <f t="shared" si="333"/>
        <v>通常</v>
      </c>
      <c r="P105" s="53" t="str">
        <f t="shared" si="333"/>
        <v>通常</v>
      </c>
      <c r="Q105" s="53" t="str">
        <f t="shared" si="333"/>
        <v>通常</v>
      </c>
      <c r="R105" s="53" t="str">
        <f t="shared" si="333"/>
        <v>通常</v>
      </c>
      <c r="S105" s="53" t="str">
        <f t="shared" si="333"/>
        <v>通常</v>
      </c>
      <c r="T105" s="53" t="str">
        <f t="shared" si="333"/>
        <v>通常</v>
      </c>
      <c r="U105" s="53" t="str">
        <f t="shared" si="333"/>
        <v>通常</v>
      </c>
      <c r="V105" s="53" t="str">
        <f t="shared" si="333"/>
        <v>通常</v>
      </c>
      <c r="W105" s="53" t="str">
        <f t="shared" si="333"/>
        <v>通常</v>
      </c>
      <c r="X105" s="53" t="str">
        <f t="shared" si="333"/>
        <v>通常</v>
      </c>
      <c r="Y105" s="53" t="str">
        <f t="shared" si="333"/>
        <v>通常</v>
      </c>
      <c r="Z105" s="53" t="str">
        <f t="shared" si="333"/>
        <v>通常</v>
      </c>
      <c r="AA105" s="53" t="str">
        <f t="shared" si="333"/>
        <v>通常</v>
      </c>
      <c r="AB105" s="53" t="str">
        <f t="shared" si="333"/>
        <v>通常</v>
      </c>
      <c r="AC105" s="53" t="str">
        <f t="shared" si="333"/>
        <v>通常</v>
      </c>
      <c r="AD105" s="53" t="str">
        <f t="shared" si="333"/>
        <v>通常</v>
      </c>
      <c r="AE105" s="53" t="str">
        <f t="shared" si="333"/>
        <v>通常</v>
      </c>
      <c r="AF105" s="53" t="str">
        <f t="shared" si="333"/>
        <v>通常</v>
      </c>
      <c r="AG105" s="53" t="str">
        <f t="shared" si="333"/>
        <v>通常</v>
      </c>
      <c r="AI105" s="52"/>
      <c r="AJ105" s="37"/>
    </row>
    <row r="106" spans="2:36" hidden="1">
      <c r="C106" s="53" t="str">
        <f>IF(C102="","通常実績",C102)</f>
        <v>通常実績</v>
      </c>
      <c r="D106" s="53" t="str">
        <f t="shared" ref="D106:AG106" si="334">IF(D102="","通常実績",D102)</f>
        <v>通常実績</v>
      </c>
      <c r="E106" s="53" t="str">
        <f t="shared" si="334"/>
        <v>通常実績</v>
      </c>
      <c r="F106" s="53" t="str">
        <f t="shared" si="334"/>
        <v>通常実績</v>
      </c>
      <c r="G106" s="53" t="str">
        <f t="shared" si="334"/>
        <v>通常実績</v>
      </c>
      <c r="H106" s="53" t="str">
        <f t="shared" si="334"/>
        <v>通常実績</v>
      </c>
      <c r="I106" s="53" t="str">
        <f t="shared" si="334"/>
        <v>通常実績</v>
      </c>
      <c r="J106" s="53" t="str">
        <f t="shared" si="334"/>
        <v>通常実績</v>
      </c>
      <c r="K106" s="53" t="str">
        <f t="shared" si="334"/>
        <v>通常実績</v>
      </c>
      <c r="L106" s="53" t="str">
        <f t="shared" si="334"/>
        <v>通常実績</v>
      </c>
      <c r="M106" s="53" t="str">
        <f t="shared" si="334"/>
        <v>通常実績</v>
      </c>
      <c r="N106" s="53" t="str">
        <f t="shared" si="334"/>
        <v>通常実績</v>
      </c>
      <c r="O106" s="53" t="str">
        <f t="shared" si="334"/>
        <v>通常実績</v>
      </c>
      <c r="P106" s="53" t="str">
        <f t="shared" si="334"/>
        <v>通常実績</v>
      </c>
      <c r="Q106" s="53" t="str">
        <f t="shared" si="334"/>
        <v>通常実績</v>
      </c>
      <c r="R106" s="53" t="str">
        <f t="shared" si="334"/>
        <v>通常実績</v>
      </c>
      <c r="S106" s="53" t="str">
        <f t="shared" si="334"/>
        <v>通常実績</v>
      </c>
      <c r="T106" s="53" t="str">
        <f t="shared" si="334"/>
        <v>通常実績</v>
      </c>
      <c r="U106" s="53" t="str">
        <f t="shared" si="334"/>
        <v>通常実績</v>
      </c>
      <c r="V106" s="53" t="str">
        <f t="shared" si="334"/>
        <v>通常実績</v>
      </c>
      <c r="W106" s="53" t="str">
        <f t="shared" si="334"/>
        <v>通常実績</v>
      </c>
      <c r="X106" s="53" t="str">
        <f t="shared" si="334"/>
        <v>通常実績</v>
      </c>
      <c r="Y106" s="53" t="str">
        <f t="shared" si="334"/>
        <v>通常実績</v>
      </c>
      <c r="Z106" s="53" t="str">
        <f t="shared" si="334"/>
        <v>通常実績</v>
      </c>
      <c r="AA106" s="53" t="str">
        <f t="shared" si="334"/>
        <v>通常実績</v>
      </c>
      <c r="AB106" s="53" t="str">
        <f t="shared" si="334"/>
        <v>通常実績</v>
      </c>
      <c r="AC106" s="53" t="str">
        <f t="shared" si="334"/>
        <v>通常実績</v>
      </c>
      <c r="AD106" s="53" t="str">
        <f t="shared" si="334"/>
        <v>通常実績</v>
      </c>
      <c r="AE106" s="53" t="str">
        <f t="shared" si="334"/>
        <v>通常実績</v>
      </c>
      <c r="AF106" s="53" t="str">
        <f t="shared" si="334"/>
        <v>通常実績</v>
      </c>
      <c r="AG106" s="53" t="str">
        <f t="shared" si="334"/>
        <v>通常実績</v>
      </c>
      <c r="AI106" s="52"/>
      <c r="AJ106" s="37"/>
    </row>
    <row r="108" spans="2:36" hidden="1">
      <c r="C108" s="7">
        <f>YEAR(C111)</f>
        <v>2025</v>
      </c>
      <c r="D108" s="7">
        <f>MONTH(C111)</f>
        <v>12</v>
      </c>
    </row>
    <row r="109" spans="2:36">
      <c r="B109" s="11" t="s">
        <v>8</v>
      </c>
      <c r="C109" s="96">
        <f>C111</f>
        <v>45992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8"/>
    </row>
    <row r="110" spans="2:36" hidden="1">
      <c r="B110" s="45"/>
      <c r="C110" s="29">
        <f>DATE($C108,$D108,1)</f>
        <v>45992</v>
      </c>
      <c r="D110" s="29">
        <f>C110+1</f>
        <v>45993</v>
      </c>
      <c r="E110" s="29">
        <f t="shared" ref="E110" si="335">D110+1</f>
        <v>45994</v>
      </c>
      <c r="F110" s="29">
        <f t="shared" ref="F110" si="336">E110+1</f>
        <v>45995</v>
      </c>
      <c r="G110" s="29">
        <f t="shared" ref="G110" si="337">F110+1</f>
        <v>45996</v>
      </c>
      <c r="H110" s="29">
        <f t="shared" ref="H110" si="338">G110+1</f>
        <v>45997</v>
      </c>
      <c r="I110" s="29">
        <f t="shared" ref="I110" si="339">H110+1</f>
        <v>45998</v>
      </c>
      <c r="J110" s="29">
        <f t="shared" ref="J110" si="340">I110+1</f>
        <v>45999</v>
      </c>
      <c r="K110" s="29">
        <f t="shared" ref="K110" si="341">J110+1</f>
        <v>46000</v>
      </c>
      <c r="L110" s="29">
        <f t="shared" ref="L110" si="342">K110+1</f>
        <v>46001</v>
      </c>
      <c r="M110" s="29">
        <f t="shared" ref="M110" si="343">L110+1</f>
        <v>46002</v>
      </c>
      <c r="N110" s="29">
        <f t="shared" ref="N110" si="344">M110+1</f>
        <v>46003</v>
      </c>
      <c r="O110" s="29">
        <f t="shared" ref="O110" si="345">N110+1</f>
        <v>46004</v>
      </c>
      <c r="P110" s="29">
        <f t="shared" ref="P110" si="346">O110+1</f>
        <v>46005</v>
      </c>
      <c r="Q110" s="29">
        <f t="shared" ref="Q110" si="347">P110+1</f>
        <v>46006</v>
      </c>
      <c r="R110" s="29">
        <f t="shared" ref="R110" si="348">Q110+1</f>
        <v>46007</v>
      </c>
      <c r="S110" s="29">
        <f t="shared" ref="S110" si="349">R110+1</f>
        <v>46008</v>
      </c>
      <c r="T110" s="29">
        <f t="shared" ref="T110" si="350">S110+1</f>
        <v>46009</v>
      </c>
      <c r="U110" s="29">
        <f t="shared" ref="U110" si="351">T110+1</f>
        <v>46010</v>
      </c>
      <c r="V110" s="29">
        <f t="shared" ref="V110" si="352">U110+1</f>
        <v>46011</v>
      </c>
      <c r="W110" s="29">
        <f t="shared" ref="W110" si="353">V110+1</f>
        <v>46012</v>
      </c>
      <c r="X110" s="29">
        <f t="shared" ref="X110" si="354">W110+1</f>
        <v>46013</v>
      </c>
      <c r="Y110" s="29">
        <f t="shared" ref="Y110" si="355">X110+1</f>
        <v>46014</v>
      </c>
      <c r="Z110" s="29">
        <f t="shared" ref="Z110" si="356">Y110+1</f>
        <v>46015</v>
      </c>
      <c r="AA110" s="29">
        <f t="shared" ref="AA110" si="357">Z110+1</f>
        <v>46016</v>
      </c>
      <c r="AB110" s="29">
        <f t="shared" ref="AB110" si="358">AA110+1</f>
        <v>46017</v>
      </c>
      <c r="AC110" s="29">
        <f t="shared" ref="AC110" si="359">AB110+1</f>
        <v>46018</v>
      </c>
      <c r="AD110" s="29">
        <f t="shared" ref="AD110" si="360">AC110+1</f>
        <v>46019</v>
      </c>
      <c r="AE110" s="29">
        <f t="shared" ref="AE110" si="361">AD110+1</f>
        <v>46020</v>
      </c>
      <c r="AF110" s="29">
        <f t="shared" ref="AF110" si="362">AE110+1</f>
        <v>46021</v>
      </c>
      <c r="AG110" s="29">
        <f t="shared" ref="AG110" si="363">AF110+1</f>
        <v>46022</v>
      </c>
      <c r="AH110" s="46"/>
      <c r="AI110" s="47"/>
    </row>
    <row r="111" spans="2:36">
      <c r="B111" s="27" t="s">
        <v>9</v>
      </c>
      <c r="C111" s="48">
        <f>IF(EDATE(C96,1)&gt;$G$8,"",EDATE(C96,1))</f>
        <v>45992</v>
      </c>
      <c r="D111" s="29">
        <f>IF(D110&gt;$G$8,"",IF(C111=EOMONTH(DATE($C108,$D108,1),0),"",IF(C111="","",C111+1)))</f>
        <v>45993</v>
      </c>
      <c r="E111" s="29">
        <f t="shared" ref="E111" si="364">IF(E110&gt;$G$8,"",IF(D111=EOMONTH(DATE($C108,$D108,1),0),"",IF(D111="","",D111+1)))</f>
        <v>45994</v>
      </c>
      <c r="F111" s="29">
        <f t="shared" ref="F111" si="365">IF(F110&gt;$G$8,"",IF(E111=EOMONTH(DATE($C108,$D108,1),0),"",IF(E111="","",E111+1)))</f>
        <v>45995</v>
      </c>
      <c r="G111" s="29">
        <f t="shared" ref="G111" si="366">IF(G110&gt;$G$8,"",IF(F111=EOMONTH(DATE($C108,$D108,1),0),"",IF(F111="","",F111+1)))</f>
        <v>45996</v>
      </c>
      <c r="H111" s="29">
        <f t="shared" ref="H111" si="367">IF(H110&gt;$G$8,"",IF(G111=EOMONTH(DATE($C108,$D108,1),0),"",IF(G111="","",G111+1)))</f>
        <v>45997</v>
      </c>
      <c r="I111" s="29">
        <f t="shared" ref="I111" si="368">IF(I110&gt;$G$8,"",IF(H111=EOMONTH(DATE($C108,$D108,1),0),"",IF(H111="","",H111+1)))</f>
        <v>45998</v>
      </c>
      <c r="J111" s="29">
        <f t="shared" ref="J111" si="369">IF(J110&gt;$G$8,"",IF(I111=EOMONTH(DATE($C108,$D108,1),0),"",IF(I111="","",I111+1)))</f>
        <v>45999</v>
      </c>
      <c r="K111" s="29">
        <f t="shared" ref="K111" si="370">IF(K110&gt;$G$8,"",IF(J111=EOMONTH(DATE($C108,$D108,1),0),"",IF(J111="","",J111+1)))</f>
        <v>46000</v>
      </c>
      <c r="L111" s="29">
        <f t="shared" ref="L111" si="371">IF(L110&gt;$G$8,"",IF(K111=EOMONTH(DATE($C108,$D108,1),0),"",IF(K111="","",K111+1)))</f>
        <v>46001</v>
      </c>
      <c r="M111" s="29">
        <f t="shared" ref="M111" si="372">IF(M110&gt;$G$8,"",IF(L111=EOMONTH(DATE($C108,$D108,1),0),"",IF(L111="","",L111+1)))</f>
        <v>46002</v>
      </c>
      <c r="N111" s="29">
        <f t="shared" ref="N111" si="373">IF(N110&gt;$G$8,"",IF(M111=EOMONTH(DATE($C108,$D108,1),0),"",IF(M111="","",M111+1)))</f>
        <v>46003</v>
      </c>
      <c r="O111" s="29">
        <f t="shared" ref="O111" si="374">IF(O110&gt;$G$8,"",IF(N111=EOMONTH(DATE($C108,$D108,1),0),"",IF(N111="","",N111+1)))</f>
        <v>46004</v>
      </c>
      <c r="P111" s="29">
        <f t="shared" ref="P111" si="375">IF(P110&gt;$G$8,"",IF(O111=EOMONTH(DATE($C108,$D108,1),0),"",IF(O111="","",O111+1)))</f>
        <v>46005</v>
      </c>
      <c r="Q111" s="29">
        <f t="shared" ref="Q111" si="376">IF(Q110&gt;$G$8,"",IF(P111=EOMONTH(DATE($C108,$D108,1),0),"",IF(P111="","",P111+1)))</f>
        <v>46006</v>
      </c>
      <c r="R111" s="29">
        <f t="shared" ref="R111" si="377">IF(R110&gt;$G$8,"",IF(Q111=EOMONTH(DATE($C108,$D108,1),0),"",IF(Q111="","",Q111+1)))</f>
        <v>46007</v>
      </c>
      <c r="S111" s="29">
        <f t="shared" ref="S111" si="378">IF(S110&gt;$G$8,"",IF(R111=EOMONTH(DATE($C108,$D108,1),0),"",IF(R111="","",R111+1)))</f>
        <v>46008</v>
      </c>
      <c r="T111" s="29">
        <f t="shared" ref="T111" si="379">IF(T110&gt;$G$8,"",IF(S111=EOMONTH(DATE($C108,$D108,1),0),"",IF(S111="","",S111+1)))</f>
        <v>46009</v>
      </c>
      <c r="U111" s="29">
        <f t="shared" ref="U111" si="380">IF(U110&gt;$G$8,"",IF(T111=EOMONTH(DATE($C108,$D108,1),0),"",IF(T111="","",T111+1)))</f>
        <v>46010</v>
      </c>
      <c r="V111" s="29">
        <f t="shared" ref="V111" si="381">IF(V110&gt;$G$8,"",IF(U111=EOMONTH(DATE($C108,$D108,1),0),"",IF(U111="","",U111+1)))</f>
        <v>46011</v>
      </c>
      <c r="W111" s="29">
        <f t="shared" ref="W111" si="382">IF(W110&gt;$G$8,"",IF(V111=EOMONTH(DATE($C108,$D108,1),0),"",IF(V111="","",V111+1)))</f>
        <v>46012</v>
      </c>
      <c r="X111" s="29">
        <f t="shared" ref="X111" si="383">IF(X110&gt;$G$8,"",IF(W111=EOMONTH(DATE($C108,$D108,1),0),"",IF(W111="","",W111+1)))</f>
        <v>46013</v>
      </c>
      <c r="Y111" s="29">
        <f t="shared" ref="Y111" si="384">IF(Y110&gt;$G$8,"",IF(X111=EOMONTH(DATE($C108,$D108,1),0),"",IF(X111="","",X111+1)))</f>
        <v>46014</v>
      </c>
      <c r="Z111" s="29">
        <f t="shared" ref="Z111" si="385">IF(Z110&gt;$G$8,"",IF(Y111=EOMONTH(DATE($C108,$D108,1),0),"",IF(Y111="","",Y111+1)))</f>
        <v>46015</v>
      </c>
      <c r="AA111" s="29">
        <f t="shared" ref="AA111" si="386">IF(AA110&gt;$G$8,"",IF(Z111=EOMONTH(DATE($C108,$D108,1),0),"",IF(Z111="","",Z111+1)))</f>
        <v>46016</v>
      </c>
      <c r="AB111" s="29">
        <f t="shared" ref="AB111" si="387">IF(AB110&gt;$G$8,"",IF(AA111=EOMONTH(DATE($C108,$D108,1),0),"",IF(AA111="","",AA111+1)))</f>
        <v>46017</v>
      </c>
      <c r="AC111" s="29">
        <f t="shared" ref="AC111" si="388">IF(AC110&gt;$G$8,"",IF(AB111=EOMONTH(DATE($C108,$D108,1),0),"",IF(AB111="","",AB111+1)))</f>
        <v>46018</v>
      </c>
      <c r="AD111" s="29">
        <f t="shared" ref="AD111" si="389">IF(AD110&gt;$G$8,"",IF(AC111=EOMONTH(DATE($C108,$D108,1),0),"",IF(AC111="","",AC111+1)))</f>
        <v>46019</v>
      </c>
      <c r="AE111" s="29">
        <f t="shared" ref="AE111" si="390">IF(AE110&gt;$G$8,"",IF(AD111=EOMONTH(DATE($C108,$D108,1),0),"",IF(AD111="","",AD111+1)))</f>
        <v>46020</v>
      </c>
      <c r="AF111" s="29">
        <f t="shared" ref="AF111" si="391">IF(AF110&gt;$G$8,"",IF(AE111=EOMONTH(DATE($C108,$D108,1),0),"",IF(AE111="","",AE111+1)))</f>
        <v>46021</v>
      </c>
      <c r="AG111" s="29">
        <f t="shared" ref="AG111" si="392">IF(AG110&gt;$G$8,"",IF(AF111=EOMONTH(DATE($C108,$D108,1),0),"",IF(AF111="","",AF111+1)))</f>
        <v>46022</v>
      </c>
      <c r="AH111" s="30" t="s">
        <v>28</v>
      </c>
      <c r="AI111" s="31">
        <f>+COUNTIFS(C112:AG112,"土",C116:AG116,"")+COUNTIFS(C112:AG112,"日",C116:AG116,"")</f>
        <v>8</v>
      </c>
    </row>
    <row r="112" spans="2:36">
      <c r="B112" s="32" t="s">
        <v>11</v>
      </c>
      <c r="C112" s="33" t="str">
        <f>IFERROR(TEXT(WEEKDAY(+C111),"aaa"),"")</f>
        <v>月</v>
      </c>
      <c r="D112" s="33" t="str">
        <f t="shared" ref="D112:AG112" si="393">IFERROR(TEXT(WEEKDAY(+D111),"aaa"),"")</f>
        <v>火</v>
      </c>
      <c r="E112" s="33" t="str">
        <f t="shared" si="393"/>
        <v>水</v>
      </c>
      <c r="F112" s="33" t="str">
        <f t="shared" si="393"/>
        <v>木</v>
      </c>
      <c r="G112" s="33" t="str">
        <f t="shared" si="393"/>
        <v>金</v>
      </c>
      <c r="H112" s="33" t="str">
        <f t="shared" si="393"/>
        <v>土</v>
      </c>
      <c r="I112" s="33" t="str">
        <f t="shared" si="393"/>
        <v>日</v>
      </c>
      <c r="J112" s="33" t="str">
        <f t="shared" si="393"/>
        <v>月</v>
      </c>
      <c r="K112" s="33" t="str">
        <f t="shared" si="393"/>
        <v>火</v>
      </c>
      <c r="L112" s="33" t="str">
        <f t="shared" si="393"/>
        <v>水</v>
      </c>
      <c r="M112" s="33" t="str">
        <f t="shared" si="393"/>
        <v>木</v>
      </c>
      <c r="N112" s="33" t="str">
        <f t="shared" si="393"/>
        <v>金</v>
      </c>
      <c r="O112" s="33" t="str">
        <f t="shared" si="393"/>
        <v>土</v>
      </c>
      <c r="P112" s="33" t="str">
        <f t="shared" si="393"/>
        <v>日</v>
      </c>
      <c r="Q112" s="33" t="str">
        <f t="shared" si="393"/>
        <v>月</v>
      </c>
      <c r="R112" s="33" t="str">
        <f t="shared" si="393"/>
        <v>火</v>
      </c>
      <c r="S112" s="33" t="str">
        <f t="shared" si="393"/>
        <v>水</v>
      </c>
      <c r="T112" s="33" t="str">
        <f t="shared" si="393"/>
        <v>木</v>
      </c>
      <c r="U112" s="33" t="str">
        <f t="shared" si="393"/>
        <v>金</v>
      </c>
      <c r="V112" s="33" t="str">
        <f t="shared" si="393"/>
        <v>土</v>
      </c>
      <c r="W112" s="33" t="str">
        <f t="shared" si="393"/>
        <v>日</v>
      </c>
      <c r="X112" s="33" t="str">
        <f t="shared" si="393"/>
        <v>月</v>
      </c>
      <c r="Y112" s="33" t="str">
        <f t="shared" si="393"/>
        <v>火</v>
      </c>
      <c r="Z112" s="33" t="str">
        <f t="shared" si="393"/>
        <v>水</v>
      </c>
      <c r="AA112" s="33" t="str">
        <f t="shared" si="393"/>
        <v>木</v>
      </c>
      <c r="AB112" s="33" t="str">
        <f t="shared" si="393"/>
        <v>金</v>
      </c>
      <c r="AC112" s="33" t="str">
        <f t="shared" si="393"/>
        <v>土</v>
      </c>
      <c r="AD112" s="33" t="str">
        <f t="shared" si="393"/>
        <v>日</v>
      </c>
      <c r="AE112" s="33" t="str">
        <f t="shared" si="393"/>
        <v>月</v>
      </c>
      <c r="AF112" s="33" t="str">
        <f t="shared" si="393"/>
        <v>火</v>
      </c>
      <c r="AG112" s="33" t="str">
        <f t="shared" si="393"/>
        <v>水</v>
      </c>
      <c r="AH112" s="30" t="s">
        <v>12</v>
      </c>
      <c r="AI112" s="31">
        <f>+COUNTIF(C116:AG116,"夏休")+COUNTIF(C116:AG116,"冬休")+COUNTIF(C116:AG116,"中止")</f>
        <v>0</v>
      </c>
    </row>
    <row r="113" spans="2:36" ht="13.5" customHeight="1">
      <c r="B113" s="102" t="s">
        <v>13</v>
      </c>
      <c r="C113" s="108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114"/>
      <c r="AE113" s="114"/>
      <c r="AF113" s="99"/>
      <c r="AG113" s="117"/>
      <c r="AH113" s="34" t="s">
        <v>14</v>
      </c>
      <c r="AI113" s="35">
        <f>COUNT(C111:AG111)-AI112</f>
        <v>31</v>
      </c>
    </row>
    <row r="114" spans="2:36" ht="13.5" customHeight="1">
      <c r="B114" s="103"/>
      <c r="C114" s="109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15"/>
      <c r="AE114" s="115"/>
      <c r="AF114" s="100"/>
      <c r="AG114" s="118"/>
      <c r="AH114" s="34" t="s">
        <v>15</v>
      </c>
      <c r="AI114" s="36">
        <f>+COUNTIF(C117:AG117,"休")</f>
        <v>0</v>
      </c>
      <c r="AJ114" s="37" t="str">
        <f>IF(AI115&gt;0.285,"",IF(AI114&lt;AI111,"←計画日数が足りません",""))</f>
        <v>←計画日数が足りません</v>
      </c>
    </row>
    <row r="115" spans="2:36" ht="13.5" customHeight="1">
      <c r="B115" s="104"/>
      <c r="C115" s="110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16"/>
      <c r="AE115" s="116"/>
      <c r="AF115" s="101"/>
      <c r="AG115" s="119"/>
      <c r="AH115" s="34" t="s">
        <v>16</v>
      </c>
      <c r="AI115" s="49">
        <f>+AI114/AI113</f>
        <v>0</v>
      </c>
    </row>
    <row r="116" spans="2:36">
      <c r="B116" s="39" t="s">
        <v>17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34" t="s">
        <v>19</v>
      </c>
      <c r="AI116" s="36">
        <f>+COUNTIF(C118:AG118,"*休")</f>
        <v>0</v>
      </c>
    </row>
    <row r="117" spans="2:36">
      <c r="B117" s="32" t="s">
        <v>20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54"/>
      <c r="AH117" s="40" t="s">
        <v>21</v>
      </c>
      <c r="AI117" s="50">
        <f>+AI116/AI113</f>
        <v>0</v>
      </c>
    </row>
    <row r="118" spans="2:36">
      <c r="B118" s="42" t="s">
        <v>22</v>
      </c>
      <c r="C118" s="55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7"/>
      <c r="AH118" s="43" t="s">
        <v>29</v>
      </c>
      <c r="AI118" s="44" t="str">
        <f>_xlfn.IFS(AI117&gt;=0.285,"OK",AI111&lt;=AI116,"OK",AI111&gt;AI116,"NG")</f>
        <v>NG</v>
      </c>
      <c r="AJ118" s="37" t="str">
        <f>IF(AI118="NG","←月単位未達成","←月単位達成")</f>
        <v>←月単位未達成</v>
      </c>
    </row>
    <row r="119" spans="2:36" hidden="1">
      <c r="C119" s="53" t="str">
        <f>IF($C116="","通常",C116)</f>
        <v>通常</v>
      </c>
      <c r="D119" s="53" t="str">
        <f t="shared" ref="D119:AG119" si="394">IF(D116="","通常",D116)</f>
        <v>通常</v>
      </c>
      <c r="E119" s="53" t="str">
        <f t="shared" si="394"/>
        <v>通常</v>
      </c>
      <c r="F119" s="53" t="str">
        <f t="shared" si="394"/>
        <v>通常</v>
      </c>
      <c r="G119" s="53" t="str">
        <f t="shared" si="394"/>
        <v>通常</v>
      </c>
      <c r="H119" s="53" t="str">
        <f t="shared" si="394"/>
        <v>通常</v>
      </c>
      <c r="I119" s="53" t="str">
        <f t="shared" si="394"/>
        <v>通常</v>
      </c>
      <c r="J119" s="53" t="str">
        <f t="shared" si="394"/>
        <v>通常</v>
      </c>
      <c r="K119" s="53" t="str">
        <f t="shared" si="394"/>
        <v>通常</v>
      </c>
      <c r="L119" s="53" t="str">
        <f t="shared" si="394"/>
        <v>通常</v>
      </c>
      <c r="M119" s="53" t="str">
        <f t="shared" si="394"/>
        <v>通常</v>
      </c>
      <c r="N119" s="53" t="str">
        <f t="shared" si="394"/>
        <v>通常</v>
      </c>
      <c r="O119" s="53" t="str">
        <f t="shared" si="394"/>
        <v>通常</v>
      </c>
      <c r="P119" s="53" t="str">
        <f t="shared" si="394"/>
        <v>通常</v>
      </c>
      <c r="Q119" s="53" t="str">
        <f t="shared" si="394"/>
        <v>通常</v>
      </c>
      <c r="R119" s="53" t="str">
        <f t="shared" si="394"/>
        <v>通常</v>
      </c>
      <c r="S119" s="53" t="str">
        <f t="shared" si="394"/>
        <v>通常</v>
      </c>
      <c r="T119" s="53" t="str">
        <f t="shared" si="394"/>
        <v>通常</v>
      </c>
      <c r="U119" s="53" t="str">
        <f t="shared" si="394"/>
        <v>通常</v>
      </c>
      <c r="V119" s="53" t="str">
        <f t="shared" si="394"/>
        <v>通常</v>
      </c>
      <c r="W119" s="53" t="str">
        <f t="shared" si="394"/>
        <v>通常</v>
      </c>
      <c r="X119" s="53" t="str">
        <f t="shared" si="394"/>
        <v>通常</v>
      </c>
      <c r="Y119" s="53" t="str">
        <f t="shared" si="394"/>
        <v>通常</v>
      </c>
      <c r="Z119" s="53" t="str">
        <f t="shared" si="394"/>
        <v>通常</v>
      </c>
      <c r="AA119" s="53" t="str">
        <f t="shared" si="394"/>
        <v>通常</v>
      </c>
      <c r="AB119" s="53" t="str">
        <f t="shared" si="394"/>
        <v>通常</v>
      </c>
      <c r="AC119" s="53" t="str">
        <f t="shared" si="394"/>
        <v>通常</v>
      </c>
      <c r="AD119" s="53" t="str">
        <f t="shared" si="394"/>
        <v>通常</v>
      </c>
      <c r="AE119" s="53" t="str">
        <f t="shared" si="394"/>
        <v>通常</v>
      </c>
      <c r="AF119" s="53" t="str">
        <f t="shared" si="394"/>
        <v>通常</v>
      </c>
      <c r="AG119" s="53" t="str">
        <f t="shared" si="394"/>
        <v>通常</v>
      </c>
      <c r="AI119" s="52"/>
      <c r="AJ119" s="37"/>
    </row>
    <row r="120" spans="2:36" hidden="1">
      <c r="C120" s="53" t="str">
        <f>IF(C116="","通常実績",C116)</f>
        <v>通常実績</v>
      </c>
      <c r="D120" s="53" t="str">
        <f t="shared" ref="D120:AG120" si="395">IF(D116="","通常実績",D116)</f>
        <v>通常実績</v>
      </c>
      <c r="E120" s="53" t="str">
        <f t="shared" si="395"/>
        <v>通常実績</v>
      </c>
      <c r="F120" s="53" t="str">
        <f t="shared" si="395"/>
        <v>通常実績</v>
      </c>
      <c r="G120" s="53" t="str">
        <f t="shared" si="395"/>
        <v>通常実績</v>
      </c>
      <c r="H120" s="53" t="str">
        <f t="shared" si="395"/>
        <v>通常実績</v>
      </c>
      <c r="I120" s="53" t="str">
        <f t="shared" si="395"/>
        <v>通常実績</v>
      </c>
      <c r="J120" s="53" t="str">
        <f t="shared" si="395"/>
        <v>通常実績</v>
      </c>
      <c r="K120" s="53" t="str">
        <f t="shared" si="395"/>
        <v>通常実績</v>
      </c>
      <c r="L120" s="53" t="str">
        <f t="shared" si="395"/>
        <v>通常実績</v>
      </c>
      <c r="M120" s="53" t="str">
        <f t="shared" si="395"/>
        <v>通常実績</v>
      </c>
      <c r="N120" s="53" t="str">
        <f t="shared" si="395"/>
        <v>通常実績</v>
      </c>
      <c r="O120" s="53" t="str">
        <f t="shared" si="395"/>
        <v>通常実績</v>
      </c>
      <c r="P120" s="53" t="str">
        <f t="shared" si="395"/>
        <v>通常実績</v>
      </c>
      <c r="Q120" s="53" t="str">
        <f t="shared" si="395"/>
        <v>通常実績</v>
      </c>
      <c r="R120" s="53" t="str">
        <f t="shared" si="395"/>
        <v>通常実績</v>
      </c>
      <c r="S120" s="53" t="str">
        <f t="shared" si="395"/>
        <v>通常実績</v>
      </c>
      <c r="T120" s="53" t="str">
        <f t="shared" si="395"/>
        <v>通常実績</v>
      </c>
      <c r="U120" s="53" t="str">
        <f t="shared" si="395"/>
        <v>通常実績</v>
      </c>
      <c r="V120" s="53" t="str">
        <f t="shared" si="395"/>
        <v>通常実績</v>
      </c>
      <c r="W120" s="53" t="str">
        <f t="shared" si="395"/>
        <v>通常実績</v>
      </c>
      <c r="X120" s="53" t="str">
        <f t="shared" si="395"/>
        <v>通常実績</v>
      </c>
      <c r="Y120" s="53" t="str">
        <f t="shared" si="395"/>
        <v>通常実績</v>
      </c>
      <c r="Z120" s="53" t="str">
        <f t="shared" si="395"/>
        <v>通常実績</v>
      </c>
      <c r="AA120" s="53" t="str">
        <f t="shared" si="395"/>
        <v>通常実績</v>
      </c>
      <c r="AB120" s="53" t="str">
        <f t="shared" si="395"/>
        <v>通常実績</v>
      </c>
      <c r="AC120" s="53" t="str">
        <f t="shared" si="395"/>
        <v>通常実績</v>
      </c>
      <c r="AD120" s="53" t="str">
        <f t="shared" si="395"/>
        <v>通常実績</v>
      </c>
      <c r="AE120" s="53" t="str">
        <f t="shared" si="395"/>
        <v>通常実績</v>
      </c>
      <c r="AF120" s="53" t="str">
        <f t="shared" si="395"/>
        <v>通常実績</v>
      </c>
      <c r="AG120" s="53" t="str">
        <f t="shared" si="395"/>
        <v>通常実績</v>
      </c>
      <c r="AI120" s="52"/>
      <c r="AJ120" s="37"/>
    </row>
    <row r="122" spans="2:36" hidden="1">
      <c r="C122" s="7">
        <f>YEAR(C125)</f>
        <v>2026</v>
      </c>
      <c r="D122" s="7">
        <f>MONTH(C125)</f>
        <v>1</v>
      </c>
    </row>
    <row r="123" spans="2:36">
      <c r="B123" s="11" t="s">
        <v>8</v>
      </c>
      <c r="C123" s="96">
        <f>C125</f>
        <v>46023</v>
      </c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8"/>
    </row>
    <row r="124" spans="2:36" hidden="1">
      <c r="B124" s="45"/>
      <c r="C124" s="29">
        <f>DATE($C122,$D122,1)</f>
        <v>46023</v>
      </c>
      <c r="D124" s="29">
        <f>C124+1</f>
        <v>46024</v>
      </c>
      <c r="E124" s="29">
        <f t="shared" ref="E124" si="396">D124+1</f>
        <v>46025</v>
      </c>
      <c r="F124" s="29">
        <f t="shared" ref="F124" si="397">E124+1</f>
        <v>46026</v>
      </c>
      <c r="G124" s="29">
        <f t="shared" ref="G124" si="398">F124+1</f>
        <v>46027</v>
      </c>
      <c r="H124" s="29">
        <f t="shared" ref="H124" si="399">G124+1</f>
        <v>46028</v>
      </c>
      <c r="I124" s="29">
        <f t="shared" ref="I124" si="400">H124+1</f>
        <v>46029</v>
      </c>
      <c r="J124" s="29">
        <f t="shared" ref="J124" si="401">I124+1</f>
        <v>46030</v>
      </c>
      <c r="K124" s="29">
        <f t="shared" ref="K124" si="402">J124+1</f>
        <v>46031</v>
      </c>
      <c r="L124" s="29">
        <f t="shared" ref="L124" si="403">K124+1</f>
        <v>46032</v>
      </c>
      <c r="M124" s="29">
        <f t="shared" ref="M124" si="404">L124+1</f>
        <v>46033</v>
      </c>
      <c r="N124" s="29">
        <f t="shared" ref="N124" si="405">M124+1</f>
        <v>46034</v>
      </c>
      <c r="O124" s="29">
        <f t="shared" ref="O124" si="406">N124+1</f>
        <v>46035</v>
      </c>
      <c r="P124" s="29">
        <f t="shared" ref="P124" si="407">O124+1</f>
        <v>46036</v>
      </c>
      <c r="Q124" s="29">
        <f t="shared" ref="Q124" si="408">P124+1</f>
        <v>46037</v>
      </c>
      <c r="R124" s="29">
        <f t="shared" ref="R124" si="409">Q124+1</f>
        <v>46038</v>
      </c>
      <c r="S124" s="29">
        <f t="shared" ref="S124" si="410">R124+1</f>
        <v>46039</v>
      </c>
      <c r="T124" s="29">
        <f t="shared" ref="T124" si="411">S124+1</f>
        <v>46040</v>
      </c>
      <c r="U124" s="29">
        <f t="shared" ref="U124" si="412">T124+1</f>
        <v>46041</v>
      </c>
      <c r="V124" s="29">
        <f t="shared" ref="V124" si="413">U124+1</f>
        <v>46042</v>
      </c>
      <c r="W124" s="29">
        <f t="shared" ref="W124" si="414">V124+1</f>
        <v>46043</v>
      </c>
      <c r="X124" s="29">
        <f t="shared" ref="X124" si="415">W124+1</f>
        <v>46044</v>
      </c>
      <c r="Y124" s="29">
        <f t="shared" ref="Y124" si="416">X124+1</f>
        <v>46045</v>
      </c>
      <c r="Z124" s="29">
        <f t="shared" ref="Z124" si="417">Y124+1</f>
        <v>46046</v>
      </c>
      <c r="AA124" s="29">
        <f t="shared" ref="AA124" si="418">Z124+1</f>
        <v>46047</v>
      </c>
      <c r="AB124" s="29">
        <f t="shared" ref="AB124" si="419">AA124+1</f>
        <v>46048</v>
      </c>
      <c r="AC124" s="29">
        <f t="shared" ref="AC124" si="420">AB124+1</f>
        <v>46049</v>
      </c>
      <c r="AD124" s="29">
        <f t="shared" ref="AD124" si="421">AC124+1</f>
        <v>46050</v>
      </c>
      <c r="AE124" s="29">
        <f t="shared" ref="AE124" si="422">AD124+1</f>
        <v>46051</v>
      </c>
      <c r="AF124" s="29">
        <f t="shared" ref="AF124" si="423">AE124+1</f>
        <v>46052</v>
      </c>
      <c r="AG124" s="29">
        <f t="shared" ref="AG124" si="424">AF124+1</f>
        <v>46053</v>
      </c>
      <c r="AH124" s="46"/>
      <c r="AI124" s="47"/>
    </row>
    <row r="125" spans="2:36">
      <c r="B125" s="27" t="s">
        <v>9</v>
      </c>
      <c r="C125" s="48">
        <f>IF(EDATE(C110,1)&gt;$G$8,"",EDATE(C110,1))</f>
        <v>46023</v>
      </c>
      <c r="D125" s="29">
        <f>IF(D124&gt;$G$8,"",IF(C125=EOMONTH(DATE($C122,$D122,1),0),"",IF(C125="","",C125+1)))</f>
        <v>46024</v>
      </c>
      <c r="E125" s="29">
        <f t="shared" ref="E125" si="425">IF(E124&gt;$G$8,"",IF(D125=EOMONTH(DATE($C122,$D122,1),0),"",IF(D125="","",D125+1)))</f>
        <v>46025</v>
      </c>
      <c r="F125" s="29">
        <f t="shared" ref="F125" si="426">IF(F124&gt;$G$8,"",IF(E125=EOMONTH(DATE($C122,$D122,1),0),"",IF(E125="","",E125+1)))</f>
        <v>46026</v>
      </c>
      <c r="G125" s="29">
        <f t="shared" ref="G125" si="427">IF(G124&gt;$G$8,"",IF(F125=EOMONTH(DATE($C122,$D122,1),0),"",IF(F125="","",F125+1)))</f>
        <v>46027</v>
      </c>
      <c r="H125" s="29">
        <f t="shared" ref="H125" si="428">IF(H124&gt;$G$8,"",IF(G125=EOMONTH(DATE($C122,$D122,1),0),"",IF(G125="","",G125+1)))</f>
        <v>46028</v>
      </c>
      <c r="I125" s="29">
        <f t="shared" ref="I125" si="429">IF(I124&gt;$G$8,"",IF(H125=EOMONTH(DATE($C122,$D122,1),0),"",IF(H125="","",H125+1)))</f>
        <v>46029</v>
      </c>
      <c r="J125" s="29">
        <f t="shared" ref="J125" si="430">IF(J124&gt;$G$8,"",IF(I125=EOMONTH(DATE($C122,$D122,1),0),"",IF(I125="","",I125+1)))</f>
        <v>46030</v>
      </c>
      <c r="K125" s="29">
        <f t="shared" ref="K125" si="431">IF(K124&gt;$G$8,"",IF(J125=EOMONTH(DATE($C122,$D122,1),0),"",IF(J125="","",J125+1)))</f>
        <v>46031</v>
      </c>
      <c r="L125" s="29">
        <f t="shared" ref="L125" si="432">IF(L124&gt;$G$8,"",IF(K125=EOMONTH(DATE($C122,$D122,1),0),"",IF(K125="","",K125+1)))</f>
        <v>46032</v>
      </c>
      <c r="M125" s="29">
        <f t="shared" ref="M125" si="433">IF(M124&gt;$G$8,"",IF(L125=EOMONTH(DATE($C122,$D122,1),0),"",IF(L125="","",L125+1)))</f>
        <v>46033</v>
      </c>
      <c r="N125" s="29">
        <f t="shared" ref="N125" si="434">IF(N124&gt;$G$8,"",IF(M125=EOMONTH(DATE($C122,$D122,1),0),"",IF(M125="","",M125+1)))</f>
        <v>46034</v>
      </c>
      <c r="O125" s="29">
        <f t="shared" ref="O125" si="435">IF(O124&gt;$G$8,"",IF(N125=EOMONTH(DATE($C122,$D122,1),0),"",IF(N125="","",N125+1)))</f>
        <v>46035</v>
      </c>
      <c r="P125" s="29">
        <f t="shared" ref="P125" si="436">IF(P124&gt;$G$8,"",IF(O125=EOMONTH(DATE($C122,$D122,1),0),"",IF(O125="","",O125+1)))</f>
        <v>46036</v>
      </c>
      <c r="Q125" s="29">
        <f t="shared" ref="Q125" si="437">IF(Q124&gt;$G$8,"",IF(P125=EOMONTH(DATE($C122,$D122,1),0),"",IF(P125="","",P125+1)))</f>
        <v>46037</v>
      </c>
      <c r="R125" s="29">
        <f t="shared" ref="R125" si="438">IF(R124&gt;$G$8,"",IF(Q125=EOMONTH(DATE($C122,$D122,1),0),"",IF(Q125="","",Q125+1)))</f>
        <v>46038</v>
      </c>
      <c r="S125" s="29">
        <f t="shared" ref="S125" si="439">IF(S124&gt;$G$8,"",IF(R125=EOMONTH(DATE($C122,$D122,1),0),"",IF(R125="","",R125+1)))</f>
        <v>46039</v>
      </c>
      <c r="T125" s="29">
        <f t="shared" ref="T125" si="440">IF(T124&gt;$G$8,"",IF(S125=EOMONTH(DATE($C122,$D122,1),0),"",IF(S125="","",S125+1)))</f>
        <v>46040</v>
      </c>
      <c r="U125" s="29">
        <f t="shared" ref="U125" si="441">IF(U124&gt;$G$8,"",IF(T125=EOMONTH(DATE($C122,$D122,1),0),"",IF(T125="","",T125+1)))</f>
        <v>46041</v>
      </c>
      <c r="V125" s="29">
        <f t="shared" ref="V125" si="442">IF(V124&gt;$G$8,"",IF(U125=EOMONTH(DATE($C122,$D122,1),0),"",IF(U125="","",U125+1)))</f>
        <v>46042</v>
      </c>
      <c r="W125" s="29">
        <f t="shared" ref="W125" si="443">IF(W124&gt;$G$8,"",IF(V125=EOMONTH(DATE($C122,$D122,1),0),"",IF(V125="","",V125+1)))</f>
        <v>46043</v>
      </c>
      <c r="X125" s="29">
        <f t="shared" ref="X125" si="444">IF(X124&gt;$G$8,"",IF(W125=EOMONTH(DATE($C122,$D122,1),0),"",IF(W125="","",W125+1)))</f>
        <v>46044</v>
      </c>
      <c r="Y125" s="29">
        <f t="shared" ref="Y125" si="445">IF(Y124&gt;$G$8,"",IF(X125=EOMONTH(DATE($C122,$D122,1),0),"",IF(X125="","",X125+1)))</f>
        <v>46045</v>
      </c>
      <c r="Z125" s="29">
        <f t="shared" ref="Z125" si="446">IF(Z124&gt;$G$8,"",IF(Y125=EOMONTH(DATE($C122,$D122,1),0),"",IF(Y125="","",Y125+1)))</f>
        <v>46046</v>
      </c>
      <c r="AA125" s="29">
        <f t="shared" ref="AA125" si="447">IF(AA124&gt;$G$8,"",IF(Z125=EOMONTH(DATE($C122,$D122,1),0),"",IF(Z125="","",Z125+1)))</f>
        <v>46047</v>
      </c>
      <c r="AB125" s="29">
        <f t="shared" ref="AB125" si="448">IF(AB124&gt;$G$8,"",IF(AA125=EOMONTH(DATE($C122,$D122,1),0),"",IF(AA125="","",AA125+1)))</f>
        <v>46048</v>
      </c>
      <c r="AC125" s="29">
        <f t="shared" ref="AC125" si="449">IF(AC124&gt;$G$8,"",IF(AB125=EOMONTH(DATE($C122,$D122,1),0),"",IF(AB125="","",AB125+1)))</f>
        <v>46049</v>
      </c>
      <c r="AD125" s="29">
        <f t="shared" ref="AD125" si="450">IF(AD124&gt;$G$8,"",IF(AC125=EOMONTH(DATE($C122,$D122,1),0),"",IF(AC125="","",AC125+1)))</f>
        <v>46050</v>
      </c>
      <c r="AE125" s="29">
        <f t="shared" ref="AE125" si="451">IF(AE124&gt;$G$8,"",IF(AD125=EOMONTH(DATE($C122,$D122,1),0),"",IF(AD125="","",AD125+1)))</f>
        <v>46051</v>
      </c>
      <c r="AF125" s="29">
        <f t="shared" ref="AF125" si="452">IF(AF124&gt;$G$8,"",IF(AE125=EOMONTH(DATE($C122,$D122,1),0),"",IF(AE125="","",AE125+1)))</f>
        <v>46052</v>
      </c>
      <c r="AG125" s="29">
        <f t="shared" ref="AG125" si="453">IF(AG124&gt;$G$8,"",IF(AF125=EOMONTH(DATE($C122,$D122,1),0),"",IF(AF125="","",AF125+1)))</f>
        <v>46053</v>
      </c>
      <c r="AH125" s="30" t="s">
        <v>28</v>
      </c>
      <c r="AI125" s="31">
        <f>+COUNTIFS(C126:AG126,"土",C130:AG130,"")+COUNTIFS(C126:AG126,"日",C130:AG130,"")</f>
        <v>9</v>
      </c>
    </row>
    <row r="126" spans="2:36">
      <c r="B126" s="32" t="s">
        <v>11</v>
      </c>
      <c r="C126" s="33" t="str">
        <f>IFERROR(TEXT(WEEKDAY(+C125),"aaa"),"")</f>
        <v>木</v>
      </c>
      <c r="D126" s="33" t="str">
        <f t="shared" ref="D126:AG126" si="454">IFERROR(TEXT(WEEKDAY(+D125),"aaa"),"")</f>
        <v>金</v>
      </c>
      <c r="E126" s="33" t="str">
        <f t="shared" si="454"/>
        <v>土</v>
      </c>
      <c r="F126" s="33" t="str">
        <f t="shared" si="454"/>
        <v>日</v>
      </c>
      <c r="G126" s="33" t="str">
        <f t="shared" si="454"/>
        <v>月</v>
      </c>
      <c r="H126" s="33" t="str">
        <f t="shared" si="454"/>
        <v>火</v>
      </c>
      <c r="I126" s="33" t="str">
        <f t="shared" si="454"/>
        <v>水</v>
      </c>
      <c r="J126" s="33" t="str">
        <f t="shared" si="454"/>
        <v>木</v>
      </c>
      <c r="K126" s="33" t="str">
        <f t="shared" si="454"/>
        <v>金</v>
      </c>
      <c r="L126" s="33" t="str">
        <f t="shared" si="454"/>
        <v>土</v>
      </c>
      <c r="M126" s="33" t="str">
        <f t="shared" si="454"/>
        <v>日</v>
      </c>
      <c r="N126" s="33" t="str">
        <f t="shared" si="454"/>
        <v>月</v>
      </c>
      <c r="O126" s="33" t="str">
        <f t="shared" si="454"/>
        <v>火</v>
      </c>
      <c r="P126" s="33" t="str">
        <f t="shared" si="454"/>
        <v>水</v>
      </c>
      <c r="Q126" s="33" t="str">
        <f t="shared" si="454"/>
        <v>木</v>
      </c>
      <c r="R126" s="33" t="str">
        <f t="shared" si="454"/>
        <v>金</v>
      </c>
      <c r="S126" s="33" t="str">
        <f t="shared" si="454"/>
        <v>土</v>
      </c>
      <c r="T126" s="33" t="str">
        <f t="shared" si="454"/>
        <v>日</v>
      </c>
      <c r="U126" s="33" t="str">
        <f t="shared" si="454"/>
        <v>月</v>
      </c>
      <c r="V126" s="33" t="str">
        <f t="shared" si="454"/>
        <v>火</v>
      </c>
      <c r="W126" s="33" t="str">
        <f t="shared" si="454"/>
        <v>水</v>
      </c>
      <c r="X126" s="33" t="str">
        <f t="shared" si="454"/>
        <v>木</v>
      </c>
      <c r="Y126" s="33" t="str">
        <f t="shared" si="454"/>
        <v>金</v>
      </c>
      <c r="Z126" s="33" t="str">
        <f t="shared" si="454"/>
        <v>土</v>
      </c>
      <c r="AA126" s="33" t="str">
        <f t="shared" si="454"/>
        <v>日</v>
      </c>
      <c r="AB126" s="33" t="str">
        <f t="shared" si="454"/>
        <v>月</v>
      </c>
      <c r="AC126" s="33" t="str">
        <f t="shared" si="454"/>
        <v>火</v>
      </c>
      <c r="AD126" s="33" t="str">
        <f t="shared" si="454"/>
        <v>水</v>
      </c>
      <c r="AE126" s="33" t="str">
        <f t="shared" si="454"/>
        <v>木</v>
      </c>
      <c r="AF126" s="33" t="str">
        <f t="shared" si="454"/>
        <v>金</v>
      </c>
      <c r="AG126" s="33" t="str">
        <f t="shared" si="454"/>
        <v>土</v>
      </c>
      <c r="AH126" s="30" t="s">
        <v>12</v>
      </c>
      <c r="AI126" s="31">
        <f>+COUNTIF(C130:AG130,"夏休")+COUNTIF(C130:AG130,"冬休")+COUNTIF(C130:AG130,"中止")</f>
        <v>0</v>
      </c>
    </row>
    <row r="127" spans="2:36" ht="13.5" customHeight="1">
      <c r="B127" s="102" t="s">
        <v>13</v>
      </c>
      <c r="C127" s="108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114"/>
      <c r="AE127" s="114"/>
      <c r="AF127" s="99"/>
      <c r="AG127" s="117"/>
      <c r="AH127" s="34" t="s">
        <v>14</v>
      </c>
      <c r="AI127" s="35">
        <f>COUNT(C125:AG125)-AI126</f>
        <v>31</v>
      </c>
    </row>
    <row r="128" spans="2:36" ht="13.5" customHeight="1">
      <c r="B128" s="103"/>
      <c r="C128" s="109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15"/>
      <c r="AE128" s="115"/>
      <c r="AF128" s="100"/>
      <c r="AG128" s="118"/>
      <c r="AH128" s="34" t="s">
        <v>15</v>
      </c>
      <c r="AI128" s="36">
        <f>+COUNTIF(C131:AG131,"休")</f>
        <v>0</v>
      </c>
      <c r="AJ128" s="37" t="str">
        <f>IF(AI129&gt;0.285,"",IF(AI128&lt;AI125,"←計画日数が足りません",""))</f>
        <v>←計画日数が足りません</v>
      </c>
    </row>
    <row r="129" spans="2:36" ht="13.5" customHeight="1">
      <c r="B129" s="104"/>
      <c r="C129" s="110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16"/>
      <c r="AE129" s="116"/>
      <c r="AF129" s="101"/>
      <c r="AG129" s="119"/>
      <c r="AH129" s="34" t="s">
        <v>16</v>
      </c>
      <c r="AI129" s="49">
        <f>+AI128/AI127</f>
        <v>0</v>
      </c>
    </row>
    <row r="130" spans="2:36">
      <c r="B130" s="39" t="s">
        <v>17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34" t="s">
        <v>19</v>
      </c>
      <c r="AI130" s="36">
        <f>+COUNTIF(C132:AG132,"*休")</f>
        <v>0</v>
      </c>
    </row>
    <row r="131" spans="2:36">
      <c r="B131" s="32" t="s">
        <v>20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54"/>
      <c r="AH131" s="40" t="s">
        <v>21</v>
      </c>
      <c r="AI131" s="50">
        <f>+AI130/AI127</f>
        <v>0</v>
      </c>
    </row>
    <row r="132" spans="2:36">
      <c r="B132" s="42" t="s">
        <v>22</v>
      </c>
      <c r="C132" s="55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7"/>
      <c r="AH132" s="43" t="s">
        <v>29</v>
      </c>
      <c r="AI132" s="44" t="str">
        <f>_xlfn.IFS(AI131&gt;=0.285,"OK",AI125&lt;=AI130,"OK",AI125&gt;AI130,"NG")</f>
        <v>NG</v>
      </c>
      <c r="AJ132" s="37" t="str">
        <f>IF(AI132="NG","←月単位未達成","←月単位達成")</f>
        <v>←月単位未達成</v>
      </c>
    </row>
    <row r="133" spans="2:36" hidden="1">
      <c r="C133" s="53" t="str">
        <f>IF($C130="","通常",C130)</f>
        <v>通常</v>
      </c>
      <c r="D133" s="53" t="str">
        <f t="shared" ref="D133:AG133" si="455">IF(D130="","通常",D130)</f>
        <v>通常</v>
      </c>
      <c r="E133" s="53" t="str">
        <f t="shared" si="455"/>
        <v>通常</v>
      </c>
      <c r="F133" s="53" t="str">
        <f t="shared" si="455"/>
        <v>通常</v>
      </c>
      <c r="G133" s="53" t="str">
        <f t="shared" si="455"/>
        <v>通常</v>
      </c>
      <c r="H133" s="53" t="str">
        <f t="shared" si="455"/>
        <v>通常</v>
      </c>
      <c r="I133" s="53" t="str">
        <f t="shared" si="455"/>
        <v>通常</v>
      </c>
      <c r="J133" s="53" t="str">
        <f t="shared" si="455"/>
        <v>通常</v>
      </c>
      <c r="K133" s="53" t="str">
        <f t="shared" si="455"/>
        <v>通常</v>
      </c>
      <c r="L133" s="53" t="str">
        <f t="shared" si="455"/>
        <v>通常</v>
      </c>
      <c r="M133" s="53" t="str">
        <f t="shared" si="455"/>
        <v>通常</v>
      </c>
      <c r="N133" s="53" t="str">
        <f t="shared" si="455"/>
        <v>通常</v>
      </c>
      <c r="O133" s="53" t="str">
        <f t="shared" si="455"/>
        <v>通常</v>
      </c>
      <c r="P133" s="53" t="str">
        <f t="shared" si="455"/>
        <v>通常</v>
      </c>
      <c r="Q133" s="53" t="str">
        <f t="shared" si="455"/>
        <v>通常</v>
      </c>
      <c r="R133" s="53" t="str">
        <f t="shared" si="455"/>
        <v>通常</v>
      </c>
      <c r="S133" s="53" t="str">
        <f t="shared" si="455"/>
        <v>通常</v>
      </c>
      <c r="T133" s="53" t="str">
        <f t="shared" si="455"/>
        <v>通常</v>
      </c>
      <c r="U133" s="53" t="str">
        <f t="shared" si="455"/>
        <v>通常</v>
      </c>
      <c r="V133" s="53" t="str">
        <f t="shared" si="455"/>
        <v>通常</v>
      </c>
      <c r="W133" s="53" t="str">
        <f t="shared" si="455"/>
        <v>通常</v>
      </c>
      <c r="X133" s="53" t="str">
        <f t="shared" si="455"/>
        <v>通常</v>
      </c>
      <c r="Y133" s="53" t="str">
        <f t="shared" si="455"/>
        <v>通常</v>
      </c>
      <c r="Z133" s="53" t="str">
        <f t="shared" si="455"/>
        <v>通常</v>
      </c>
      <c r="AA133" s="53" t="str">
        <f t="shared" si="455"/>
        <v>通常</v>
      </c>
      <c r="AB133" s="53" t="str">
        <f t="shared" si="455"/>
        <v>通常</v>
      </c>
      <c r="AC133" s="53" t="str">
        <f t="shared" si="455"/>
        <v>通常</v>
      </c>
      <c r="AD133" s="53" t="str">
        <f t="shared" si="455"/>
        <v>通常</v>
      </c>
      <c r="AE133" s="53" t="str">
        <f t="shared" si="455"/>
        <v>通常</v>
      </c>
      <c r="AF133" s="53" t="str">
        <f t="shared" si="455"/>
        <v>通常</v>
      </c>
      <c r="AG133" s="53" t="str">
        <f t="shared" si="455"/>
        <v>通常</v>
      </c>
      <c r="AI133" s="52"/>
      <c r="AJ133" s="37"/>
    </row>
    <row r="134" spans="2:36" hidden="1">
      <c r="C134" s="53" t="str">
        <f>IF(C130="","通常実績",C130)</f>
        <v>通常実績</v>
      </c>
      <c r="D134" s="53" t="str">
        <f t="shared" ref="D134:AG134" si="456">IF(D130="","通常実績",D130)</f>
        <v>通常実績</v>
      </c>
      <c r="E134" s="53" t="str">
        <f t="shared" si="456"/>
        <v>通常実績</v>
      </c>
      <c r="F134" s="53" t="str">
        <f t="shared" si="456"/>
        <v>通常実績</v>
      </c>
      <c r="G134" s="53" t="str">
        <f t="shared" si="456"/>
        <v>通常実績</v>
      </c>
      <c r="H134" s="53" t="str">
        <f t="shared" si="456"/>
        <v>通常実績</v>
      </c>
      <c r="I134" s="53" t="str">
        <f t="shared" si="456"/>
        <v>通常実績</v>
      </c>
      <c r="J134" s="53" t="str">
        <f t="shared" si="456"/>
        <v>通常実績</v>
      </c>
      <c r="K134" s="53" t="str">
        <f t="shared" si="456"/>
        <v>通常実績</v>
      </c>
      <c r="L134" s="53" t="str">
        <f t="shared" si="456"/>
        <v>通常実績</v>
      </c>
      <c r="M134" s="53" t="str">
        <f t="shared" si="456"/>
        <v>通常実績</v>
      </c>
      <c r="N134" s="53" t="str">
        <f t="shared" si="456"/>
        <v>通常実績</v>
      </c>
      <c r="O134" s="53" t="str">
        <f t="shared" si="456"/>
        <v>通常実績</v>
      </c>
      <c r="P134" s="53" t="str">
        <f t="shared" si="456"/>
        <v>通常実績</v>
      </c>
      <c r="Q134" s="53" t="str">
        <f t="shared" si="456"/>
        <v>通常実績</v>
      </c>
      <c r="R134" s="53" t="str">
        <f t="shared" si="456"/>
        <v>通常実績</v>
      </c>
      <c r="S134" s="53" t="str">
        <f t="shared" si="456"/>
        <v>通常実績</v>
      </c>
      <c r="T134" s="53" t="str">
        <f t="shared" si="456"/>
        <v>通常実績</v>
      </c>
      <c r="U134" s="53" t="str">
        <f t="shared" si="456"/>
        <v>通常実績</v>
      </c>
      <c r="V134" s="53" t="str">
        <f t="shared" si="456"/>
        <v>通常実績</v>
      </c>
      <c r="W134" s="53" t="str">
        <f t="shared" si="456"/>
        <v>通常実績</v>
      </c>
      <c r="X134" s="53" t="str">
        <f t="shared" si="456"/>
        <v>通常実績</v>
      </c>
      <c r="Y134" s="53" t="str">
        <f t="shared" si="456"/>
        <v>通常実績</v>
      </c>
      <c r="Z134" s="53" t="str">
        <f t="shared" si="456"/>
        <v>通常実績</v>
      </c>
      <c r="AA134" s="53" t="str">
        <f t="shared" si="456"/>
        <v>通常実績</v>
      </c>
      <c r="AB134" s="53" t="str">
        <f t="shared" si="456"/>
        <v>通常実績</v>
      </c>
      <c r="AC134" s="53" t="str">
        <f t="shared" si="456"/>
        <v>通常実績</v>
      </c>
      <c r="AD134" s="53" t="str">
        <f t="shared" si="456"/>
        <v>通常実績</v>
      </c>
      <c r="AE134" s="53" t="str">
        <f t="shared" si="456"/>
        <v>通常実績</v>
      </c>
      <c r="AF134" s="53" t="str">
        <f t="shared" si="456"/>
        <v>通常実績</v>
      </c>
      <c r="AG134" s="53" t="str">
        <f t="shared" si="456"/>
        <v>通常実績</v>
      </c>
      <c r="AI134" s="52"/>
      <c r="AJ134" s="37"/>
    </row>
    <row r="136" spans="2:36" hidden="1">
      <c r="C136" s="7">
        <f>YEAR(C139)</f>
        <v>2026</v>
      </c>
      <c r="D136" s="7">
        <f>MONTH(C139)</f>
        <v>2</v>
      </c>
    </row>
    <row r="137" spans="2:36">
      <c r="B137" s="11" t="s">
        <v>8</v>
      </c>
      <c r="C137" s="96">
        <f>C139</f>
        <v>46054</v>
      </c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8"/>
    </row>
    <row r="138" spans="2:36" hidden="1">
      <c r="B138" s="45"/>
      <c r="C138" s="29">
        <f>DATE($C136,$D136,1)</f>
        <v>46054</v>
      </c>
      <c r="D138" s="29">
        <f>C138+1</f>
        <v>46055</v>
      </c>
      <c r="E138" s="29">
        <f t="shared" ref="E138" si="457">D138+1</f>
        <v>46056</v>
      </c>
      <c r="F138" s="29">
        <f t="shared" ref="F138" si="458">E138+1</f>
        <v>46057</v>
      </c>
      <c r="G138" s="29">
        <f t="shared" ref="G138" si="459">F138+1</f>
        <v>46058</v>
      </c>
      <c r="H138" s="29">
        <f t="shared" ref="H138" si="460">G138+1</f>
        <v>46059</v>
      </c>
      <c r="I138" s="29">
        <f t="shared" ref="I138" si="461">H138+1</f>
        <v>46060</v>
      </c>
      <c r="J138" s="29">
        <f t="shared" ref="J138" si="462">I138+1</f>
        <v>46061</v>
      </c>
      <c r="K138" s="29">
        <f t="shared" ref="K138" si="463">J138+1</f>
        <v>46062</v>
      </c>
      <c r="L138" s="29">
        <f t="shared" ref="L138" si="464">K138+1</f>
        <v>46063</v>
      </c>
      <c r="M138" s="29">
        <f t="shared" ref="M138" si="465">L138+1</f>
        <v>46064</v>
      </c>
      <c r="N138" s="29">
        <f t="shared" ref="N138" si="466">M138+1</f>
        <v>46065</v>
      </c>
      <c r="O138" s="29">
        <f t="shared" ref="O138" si="467">N138+1</f>
        <v>46066</v>
      </c>
      <c r="P138" s="29">
        <f t="shared" ref="P138" si="468">O138+1</f>
        <v>46067</v>
      </c>
      <c r="Q138" s="29">
        <f t="shared" ref="Q138" si="469">P138+1</f>
        <v>46068</v>
      </c>
      <c r="R138" s="29">
        <f t="shared" ref="R138" si="470">Q138+1</f>
        <v>46069</v>
      </c>
      <c r="S138" s="29">
        <f t="shared" ref="S138" si="471">R138+1</f>
        <v>46070</v>
      </c>
      <c r="T138" s="29">
        <f t="shared" ref="T138" si="472">S138+1</f>
        <v>46071</v>
      </c>
      <c r="U138" s="29">
        <f t="shared" ref="U138" si="473">T138+1</f>
        <v>46072</v>
      </c>
      <c r="V138" s="29">
        <f t="shared" ref="V138" si="474">U138+1</f>
        <v>46073</v>
      </c>
      <c r="W138" s="29">
        <f t="shared" ref="W138" si="475">V138+1</f>
        <v>46074</v>
      </c>
      <c r="X138" s="29">
        <f t="shared" ref="X138" si="476">W138+1</f>
        <v>46075</v>
      </c>
      <c r="Y138" s="29">
        <f t="shared" ref="Y138" si="477">X138+1</f>
        <v>46076</v>
      </c>
      <c r="Z138" s="29">
        <f t="shared" ref="Z138" si="478">Y138+1</f>
        <v>46077</v>
      </c>
      <c r="AA138" s="29">
        <f t="shared" ref="AA138" si="479">Z138+1</f>
        <v>46078</v>
      </c>
      <c r="AB138" s="29">
        <f t="shared" ref="AB138" si="480">AA138+1</f>
        <v>46079</v>
      </c>
      <c r="AC138" s="29">
        <f t="shared" ref="AC138" si="481">AB138+1</f>
        <v>46080</v>
      </c>
      <c r="AD138" s="29">
        <f t="shared" ref="AD138" si="482">AC138+1</f>
        <v>46081</v>
      </c>
      <c r="AE138" s="29">
        <f t="shared" ref="AE138" si="483">AD138+1</f>
        <v>46082</v>
      </c>
      <c r="AF138" s="29">
        <f t="shared" ref="AF138" si="484">AE138+1</f>
        <v>46083</v>
      </c>
      <c r="AG138" s="29">
        <f t="shared" ref="AG138" si="485">AF138+1</f>
        <v>46084</v>
      </c>
      <c r="AH138" s="46"/>
      <c r="AI138" s="47"/>
    </row>
    <row r="139" spans="2:36">
      <c r="B139" s="27" t="s">
        <v>9</v>
      </c>
      <c r="C139" s="48">
        <f>IF(EDATE(C124,1)&gt;$G$8,"",EDATE(C124,1))</f>
        <v>46054</v>
      </c>
      <c r="D139" s="29">
        <f>IF(D138&gt;$G$8,"",IF(C139=EOMONTH(DATE($C136,$D136,1),0),"",IF(C139="","",C139+1)))</f>
        <v>46055</v>
      </c>
      <c r="E139" s="29">
        <f t="shared" ref="E139" si="486">IF(E138&gt;$G$8,"",IF(D139=EOMONTH(DATE($C136,$D136,1),0),"",IF(D139="","",D139+1)))</f>
        <v>46056</v>
      </c>
      <c r="F139" s="29">
        <f t="shared" ref="F139" si="487">IF(F138&gt;$G$8,"",IF(E139=EOMONTH(DATE($C136,$D136,1),0),"",IF(E139="","",E139+1)))</f>
        <v>46057</v>
      </c>
      <c r="G139" s="29">
        <f t="shared" ref="G139" si="488">IF(G138&gt;$G$8,"",IF(F139=EOMONTH(DATE($C136,$D136,1),0),"",IF(F139="","",F139+1)))</f>
        <v>46058</v>
      </c>
      <c r="H139" s="29">
        <f t="shared" ref="H139" si="489">IF(H138&gt;$G$8,"",IF(G139=EOMONTH(DATE($C136,$D136,1),0),"",IF(G139="","",G139+1)))</f>
        <v>46059</v>
      </c>
      <c r="I139" s="29">
        <f t="shared" ref="I139" si="490">IF(I138&gt;$G$8,"",IF(H139=EOMONTH(DATE($C136,$D136,1),0),"",IF(H139="","",H139+1)))</f>
        <v>46060</v>
      </c>
      <c r="J139" s="29">
        <f t="shared" ref="J139" si="491">IF(J138&gt;$G$8,"",IF(I139=EOMONTH(DATE($C136,$D136,1),0),"",IF(I139="","",I139+1)))</f>
        <v>46061</v>
      </c>
      <c r="K139" s="29">
        <f t="shared" ref="K139" si="492">IF(K138&gt;$G$8,"",IF(J139=EOMONTH(DATE($C136,$D136,1),0),"",IF(J139="","",J139+1)))</f>
        <v>46062</v>
      </c>
      <c r="L139" s="29">
        <f t="shared" ref="L139" si="493">IF(L138&gt;$G$8,"",IF(K139=EOMONTH(DATE($C136,$D136,1),0),"",IF(K139="","",K139+1)))</f>
        <v>46063</v>
      </c>
      <c r="M139" s="29">
        <f t="shared" ref="M139" si="494">IF(M138&gt;$G$8,"",IF(L139=EOMONTH(DATE($C136,$D136,1),0),"",IF(L139="","",L139+1)))</f>
        <v>46064</v>
      </c>
      <c r="N139" s="29">
        <f t="shared" ref="N139" si="495">IF(N138&gt;$G$8,"",IF(M139=EOMONTH(DATE($C136,$D136,1),0),"",IF(M139="","",M139+1)))</f>
        <v>46065</v>
      </c>
      <c r="O139" s="29">
        <f t="shared" ref="O139" si="496">IF(O138&gt;$G$8,"",IF(N139=EOMONTH(DATE($C136,$D136,1),0),"",IF(N139="","",N139+1)))</f>
        <v>46066</v>
      </c>
      <c r="P139" s="29">
        <f t="shared" ref="P139" si="497">IF(P138&gt;$G$8,"",IF(O139=EOMONTH(DATE($C136,$D136,1),0),"",IF(O139="","",O139+1)))</f>
        <v>46067</v>
      </c>
      <c r="Q139" s="29">
        <f t="shared" ref="Q139" si="498">IF(Q138&gt;$G$8,"",IF(P139=EOMONTH(DATE($C136,$D136,1),0),"",IF(P139="","",P139+1)))</f>
        <v>46068</v>
      </c>
      <c r="R139" s="29">
        <f t="shared" ref="R139" si="499">IF(R138&gt;$G$8,"",IF(Q139=EOMONTH(DATE($C136,$D136,1),0),"",IF(Q139="","",Q139+1)))</f>
        <v>46069</v>
      </c>
      <c r="S139" s="29">
        <f t="shared" ref="S139" si="500">IF(S138&gt;$G$8,"",IF(R139=EOMONTH(DATE($C136,$D136,1),0),"",IF(R139="","",R139+1)))</f>
        <v>46070</v>
      </c>
      <c r="T139" s="29">
        <f t="shared" ref="T139" si="501">IF(T138&gt;$G$8,"",IF(S139=EOMONTH(DATE($C136,$D136,1),0),"",IF(S139="","",S139+1)))</f>
        <v>46071</v>
      </c>
      <c r="U139" s="29">
        <f t="shared" ref="U139" si="502">IF(U138&gt;$G$8,"",IF(T139=EOMONTH(DATE($C136,$D136,1),0),"",IF(T139="","",T139+1)))</f>
        <v>46072</v>
      </c>
      <c r="V139" s="29">
        <f t="shared" ref="V139" si="503">IF(V138&gt;$G$8,"",IF(U139=EOMONTH(DATE($C136,$D136,1),0),"",IF(U139="","",U139+1)))</f>
        <v>46073</v>
      </c>
      <c r="W139" s="29">
        <f t="shared" ref="W139" si="504">IF(W138&gt;$G$8,"",IF(V139=EOMONTH(DATE($C136,$D136,1),0),"",IF(V139="","",V139+1)))</f>
        <v>46074</v>
      </c>
      <c r="X139" s="29">
        <f t="shared" ref="X139" si="505">IF(X138&gt;$G$8,"",IF(W139=EOMONTH(DATE($C136,$D136,1),0),"",IF(W139="","",W139+1)))</f>
        <v>46075</v>
      </c>
      <c r="Y139" s="29">
        <f t="shared" ref="Y139" si="506">IF(Y138&gt;$G$8,"",IF(X139=EOMONTH(DATE($C136,$D136,1),0),"",IF(X139="","",X139+1)))</f>
        <v>46076</v>
      </c>
      <c r="Z139" s="29">
        <f t="shared" ref="Z139" si="507">IF(Z138&gt;$G$8,"",IF(Y139=EOMONTH(DATE($C136,$D136,1),0),"",IF(Y139="","",Y139+1)))</f>
        <v>46077</v>
      </c>
      <c r="AA139" s="29">
        <f t="shared" ref="AA139" si="508">IF(AA138&gt;$G$8,"",IF(Z139=EOMONTH(DATE($C136,$D136,1),0),"",IF(Z139="","",Z139+1)))</f>
        <v>46078</v>
      </c>
      <c r="AB139" s="29">
        <f t="shared" ref="AB139" si="509">IF(AB138&gt;$G$8,"",IF(AA139=EOMONTH(DATE($C136,$D136,1),0),"",IF(AA139="","",AA139+1)))</f>
        <v>46079</v>
      </c>
      <c r="AC139" s="29">
        <f t="shared" ref="AC139" si="510">IF(AC138&gt;$G$8,"",IF(AB139=EOMONTH(DATE($C136,$D136,1),0),"",IF(AB139="","",AB139+1)))</f>
        <v>46080</v>
      </c>
      <c r="AD139" s="29">
        <f t="shared" ref="AD139" si="511">IF(AD138&gt;$G$8,"",IF(AC139=EOMONTH(DATE($C136,$D136,1),0),"",IF(AC139="","",AC139+1)))</f>
        <v>46081</v>
      </c>
      <c r="AE139" s="29" t="str">
        <f t="shared" ref="AE139" si="512">IF(AE138&gt;$G$8,"",IF(AD139=EOMONTH(DATE($C136,$D136,1),0),"",IF(AD139="","",AD139+1)))</f>
        <v/>
      </c>
      <c r="AF139" s="29" t="str">
        <f t="shared" ref="AF139" si="513">IF(AF138&gt;$G$8,"",IF(AE139=EOMONTH(DATE($C136,$D136,1),0),"",IF(AE139="","",AE139+1)))</f>
        <v/>
      </c>
      <c r="AG139" s="29" t="str">
        <f t="shared" ref="AG139" si="514">IF(AG138&gt;$G$8,"",IF(AF139=EOMONTH(DATE($C136,$D136,1),0),"",IF(AF139="","",AF139+1)))</f>
        <v/>
      </c>
      <c r="AH139" s="30" t="s">
        <v>28</v>
      </c>
      <c r="AI139" s="31">
        <f>+COUNTIFS(C140:AG140,"土",C144:AG144,"")+COUNTIFS(C140:AG140,"日",C144:AG144,"")</f>
        <v>8</v>
      </c>
    </row>
    <row r="140" spans="2:36">
      <c r="B140" s="32" t="s">
        <v>11</v>
      </c>
      <c r="C140" s="33" t="str">
        <f>IFERROR(TEXT(WEEKDAY(+C139),"aaa"),"")</f>
        <v>日</v>
      </c>
      <c r="D140" s="33" t="str">
        <f t="shared" ref="D140:AG140" si="515">IFERROR(TEXT(WEEKDAY(+D139),"aaa"),"")</f>
        <v>月</v>
      </c>
      <c r="E140" s="33" t="str">
        <f t="shared" si="515"/>
        <v>火</v>
      </c>
      <c r="F140" s="33" t="str">
        <f t="shared" si="515"/>
        <v>水</v>
      </c>
      <c r="G140" s="33" t="str">
        <f t="shared" si="515"/>
        <v>木</v>
      </c>
      <c r="H140" s="33" t="str">
        <f t="shared" si="515"/>
        <v>金</v>
      </c>
      <c r="I140" s="33" t="str">
        <f t="shared" si="515"/>
        <v>土</v>
      </c>
      <c r="J140" s="33" t="str">
        <f t="shared" si="515"/>
        <v>日</v>
      </c>
      <c r="K140" s="33" t="str">
        <f t="shared" si="515"/>
        <v>月</v>
      </c>
      <c r="L140" s="33" t="str">
        <f t="shared" si="515"/>
        <v>火</v>
      </c>
      <c r="M140" s="33" t="str">
        <f t="shared" si="515"/>
        <v>水</v>
      </c>
      <c r="N140" s="33" t="str">
        <f t="shared" si="515"/>
        <v>木</v>
      </c>
      <c r="O140" s="33" t="str">
        <f t="shared" si="515"/>
        <v>金</v>
      </c>
      <c r="P140" s="33" t="str">
        <f t="shared" si="515"/>
        <v>土</v>
      </c>
      <c r="Q140" s="33" t="str">
        <f t="shared" si="515"/>
        <v>日</v>
      </c>
      <c r="R140" s="33" t="str">
        <f t="shared" si="515"/>
        <v>月</v>
      </c>
      <c r="S140" s="33" t="str">
        <f t="shared" si="515"/>
        <v>火</v>
      </c>
      <c r="T140" s="33" t="str">
        <f t="shared" si="515"/>
        <v>水</v>
      </c>
      <c r="U140" s="33" t="str">
        <f t="shared" si="515"/>
        <v>木</v>
      </c>
      <c r="V140" s="33" t="str">
        <f t="shared" si="515"/>
        <v>金</v>
      </c>
      <c r="W140" s="33" t="str">
        <f t="shared" si="515"/>
        <v>土</v>
      </c>
      <c r="X140" s="33" t="str">
        <f t="shared" si="515"/>
        <v>日</v>
      </c>
      <c r="Y140" s="33" t="str">
        <f t="shared" si="515"/>
        <v>月</v>
      </c>
      <c r="Z140" s="33" t="str">
        <f t="shared" si="515"/>
        <v>火</v>
      </c>
      <c r="AA140" s="33" t="str">
        <f t="shared" si="515"/>
        <v>水</v>
      </c>
      <c r="AB140" s="33" t="str">
        <f t="shared" si="515"/>
        <v>木</v>
      </c>
      <c r="AC140" s="33" t="str">
        <f t="shared" si="515"/>
        <v>金</v>
      </c>
      <c r="AD140" s="33" t="str">
        <f t="shared" si="515"/>
        <v>土</v>
      </c>
      <c r="AE140" s="33" t="str">
        <f t="shared" si="515"/>
        <v/>
      </c>
      <c r="AF140" s="33" t="str">
        <f t="shared" si="515"/>
        <v/>
      </c>
      <c r="AG140" s="33" t="str">
        <f t="shared" si="515"/>
        <v/>
      </c>
      <c r="AH140" s="30" t="s">
        <v>12</v>
      </c>
      <c r="AI140" s="31">
        <f>+COUNTIF(C144:AG144,"夏休")+COUNTIF(C144:AG144,"冬休")+COUNTIF(C144:AG144,"中止")</f>
        <v>0</v>
      </c>
    </row>
    <row r="141" spans="2:36" ht="13.5" customHeight="1">
      <c r="B141" s="102" t="s">
        <v>13</v>
      </c>
      <c r="C141" s="108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114"/>
      <c r="AE141" s="114"/>
      <c r="AF141" s="99"/>
      <c r="AG141" s="117"/>
      <c r="AH141" s="34" t="s">
        <v>14</v>
      </c>
      <c r="AI141" s="35">
        <f>COUNT(C139:AG139)-AI140</f>
        <v>28</v>
      </c>
    </row>
    <row r="142" spans="2:36" ht="13.5" customHeight="1">
      <c r="B142" s="103"/>
      <c r="C142" s="109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15"/>
      <c r="AE142" s="115"/>
      <c r="AF142" s="100"/>
      <c r="AG142" s="118"/>
      <c r="AH142" s="34" t="s">
        <v>15</v>
      </c>
      <c r="AI142" s="36">
        <f>+COUNTIF(C145:AG145,"休")</f>
        <v>0</v>
      </c>
      <c r="AJ142" s="37" t="str">
        <f>IF(AI143&gt;0.285,"",IF(AI142&lt;AI139,"←計画日数が足りません",""))</f>
        <v>←計画日数が足りません</v>
      </c>
    </row>
    <row r="143" spans="2:36" ht="13.5" customHeight="1">
      <c r="B143" s="104"/>
      <c r="C143" s="110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16"/>
      <c r="AE143" s="116"/>
      <c r="AF143" s="101"/>
      <c r="AG143" s="119"/>
      <c r="AH143" s="34" t="s">
        <v>16</v>
      </c>
      <c r="AI143" s="49">
        <f>+AI142/AI141</f>
        <v>0</v>
      </c>
    </row>
    <row r="144" spans="2:36">
      <c r="B144" s="39" t="s">
        <v>17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34" t="s">
        <v>19</v>
      </c>
      <c r="AI144" s="36">
        <f>+COUNTIF(C146:AG146,"*休")</f>
        <v>0</v>
      </c>
    </row>
    <row r="145" spans="2:36">
      <c r="B145" s="32" t="s">
        <v>20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54"/>
      <c r="AH145" s="40" t="s">
        <v>21</v>
      </c>
      <c r="AI145" s="50">
        <f>+AI144/AI141</f>
        <v>0</v>
      </c>
    </row>
    <row r="146" spans="2:36">
      <c r="B146" s="42" t="s">
        <v>22</v>
      </c>
      <c r="C146" s="55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7"/>
      <c r="AH146" s="43" t="s">
        <v>29</v>
      </c>
      <c r="AI146" s="44" t="str">
        <f>_xlfn.IFS(AI145&gt;=0.285,"OK",AI139&lt;=AI144,"OK",AI139&gt;AI144,"NG")</f>
        <v>NG</v>
      </c>
      <c r="AJ146" s="37" t="str">
        <f>IF(AI146="NG","←月単位未達成","←月単位達成")</f>
        <v>←月単位未達成</v>
      </c>
    </row>
    <row r="147" spans="2:36" hidden="1">
      <c r="C147" s="53" t="str">
        <f>IF($C144="","通常",C144)</f>
        <v>通常</v>
      </c>
      <c r="D147" s="53" t="str">
        <f t="shared" ref="D147:AG147" si="516">IF(D144="","通常",D144)</f>
        <v>通常</v>
      </c>
      <c r="E147" s="53" t="str">
        <f t="shared" si="516"/>
        <v>通常</v>
      </c>
      <c r="F147" s="53" t="str">
        <f t="shared" si="516"/>
        <v>通常</v>
      </c>
      <c r="G147" s="53" t="str">
        <f t="shared" si="516"/>
        <v>通常</v>
      </c>
      <c r="H147" s="53" t="str">
        <f t="shared" si="516"/>
        <v>通常</v>
      </c>
      <c r="I147" s="53" t="str">
        <f t="shared" si="516"/>
        <v>通常</v>
      </c>
      <c r="J147" s="53" t="str">
        <f t="shared" si="516"/>
        <v>通常</v>
      </c>
      <c r="K147" s="53" t="str">
        <f t="shared" si="516"/>
        <v>通常</v>
      </c>
      <c r="L147" s="53" t="str">
        <f t="shared" si="516"/>
        <v>通常</v>
      </c>
      <c r="M147" s="53" t="str">
        <f t="shared" si="516"/>
        <v>通常</v>
      </c>
      <c r="N147" s="53" t="str">
        <f t="shared" si="516"/>
        <v>通常</v>
      </c>
      <c r="O147" s="53" t="str">
        <f t="shared" si="516"/>
        <v>通常</v>
      </c>
      <c r="P147" s="53" t="str">
        <f t="shared" si="516"/>
        <v>通常</v>
      </c>
      <c r="Q147" s="53" t="str">
        <f t="shared" si="516"/>
        <v>通常</v>
      </c>
      <c r="R147" s="53" t="str">
        <f t="shared" si="516"/>
        <v>通常</v>
      </c>
      <c r="S147" s="53" t="str">
        <f t="shared" si="516"/>
        <v>通常</v>
      </c>
      <c r="T147" s="53" t="str">
        <f t="shared" si="516"/>
        <v>通常</v>
      </c>
      <c r="U147" s="53" t="str">
        <f t="shared" si="516"/>
        <v>通常</v>
      </c>
      <c r="V147" s="53" t="str">
        <f t="shared" si="516"/>
        <v>通常</v>
      </c>
      <c r="W147" s="53" t="str">
        <f t="shared" si="516"/>
        <v>通常</v>
      </c>
      <c r="X147" s="53" t="str">
        <f t="shared" si="516"/>
        <v>通常</v>
      </c>
      <c r="Y147" s="53" t="str">
        <f t="shared" si="516"/>
        <v>通常</v>
      </c>
      <c r="Z147" s="53" t="str">
        <f t="shared" si="516"/>
        <v>通常</v>
      </c>
      <c r="AA147" s="53" t="str">
        <f t="shared" si="516"/>
        <v>通常</v>
      </c>
      <c r="AB147" s="53" t="str">
        <f t="shared" si="516"/>
        <v>通常</v>
      </c>
      <c r="AC147" s="53" t="str">
        <f t="shared" si="516"/>
        <v>通常</v>
      </c>
      <c r="AD147" s="53" t="str">
        <f t="shared" si="516"/>
        <v>通常</v>
      </c>
      <c r="AE147" s="53" t="str">
        <f t="shared" si="516"/>
        <v>通常</v>
      </c>
      <c r="AF147" s="53" t="str">
        <f t="shared" si="516"/>
        <v>通常</v>
      </c>
      <c r="AG147" s="53" t="str">
        <f t="shared" si="516"/>
        <v>通常</v>
      </c>
      <c r="AI147" s="52"/>
      <c r="AJ147" s="37"/>
    </row>
    <row r="148" spans="2:36" hidden="1">
      <c r="C148" s="53" t="str">
        <f>IF(C144="","通常実績",C144)</f>
        <v>通常実績</v>
      </c>
      <c r="D148" s="53" t="str">
        <f t="shared" ref="D148:AG148" si="517">IF(D144="","通常実績",D144)</f>
        <v>通常実績</v>
      </c>
      <c r="E148" s="53" t="str">
        <f t="shared" si="517"/>
        <v>通常実績</v>
      </c>
      <c r="F148" s="53" t="str">
        <f t="shared" si="517"/>
        <v>通常実績</v>
      </c>
      <c r="G148" s="53" t="str">
        <f t="shared" si="517"/>
        <v>通常実績</v>
      </c>
      <c r="H148" s="53" t="str">
        <f t="shared" si="517"/>
        <v>通常実績</v>
      </c>
      <c r="I148" s="53" t="str">
        <f t="shared" si="517"/>
        <v>通常実績</v>
      </c>
      <c r="J148" s="53" t="str">
        <f t="shared" si="517"/>
        <v>通常実績</v>
      </c>
      <c r="K148" s="53" t="str">
        <f t="shared" si="517"/>
        <v>通常実績</v>
      </c>
      <c r="L148" s="53" t="str">
        <f t="shared" si="517"/>
        <v>通常実績</v>
      </c>
      <c r="M148" s="53" t="str">
        <f t="shared" si="517"/>
        <v>通常実績</v>
      </c>
      <c r="N148" s="53" t="str">
        <f t="shared" si="517"/>
        <v>通常実績</v>
      </c>
      <c r="O148" s="53" t="str">
        <f t="shared" si="517"/>
        <v>通常実績</v>
      </c>
      <c r="P148" s="53" t="str">
        <f t="shared" si="517"/>
        <v>通常実績</v>
      </c>
      <c r="Q148" s="53" t="str">
        <f t="shared" si="517"/>
        <v>通常実績</v>
      </c>
      <c r="R148" s="53" t="str">
        <f t="shared" si="517"/>
        <v>通常実績</v>
      </c>
      <c r="S148" s="53" t="str">
        <f t="shared" si="517"/>
        <v>通常実績</v>
      </c>
      <c r="T148" s="53" t="str">
        <f t="shared" si="517"/>
        <v>通常実績</v>
      </c>
      <c r="U148" s="53" t="str">
        <f t="shared" si="517"/>
        <v>通常実績</v>
      </c>
      <c r="V148" s="53" t="str">
        <f t="shared" si="517"/>
        <v>通常実績</v>
      </c>
      <c r="W148" s="53" t="str">
        <f t="shared" si="517"/>
        <v>通常実績</v>
      </c>
      <c r="X148" s="53" t="str">
        <f t="shared" si="517"/>
        <v>通常実績</v>
      </c>
      <c r="Y148" s="53" t="str">
        <f t="shared" si="517"/>
        <v>通常実績</v>
      </c>
      <c r="Z148" s="53" t="str">
        <f t="shared" si="517"/>
        <v>通常実績</v>
      </c>
      <c r="AA148" s="53" t="str">
        <f t="shared" si="517"/>
        <v>通常実績</v>
      </c>
      <c r="AB148" s="53" t="str">
        <f t="shared" si="517"/>
        <v>通常実績</v>
      </c>
      <c r="AC148" s="53" t="str">
        <f t="shared" si="517"/>
        <v>通常実績</v>
      </c>
      <c r="AD148" s="53" t="str">
        <f t="shared" si="517"/>
        <v>通常実績</v>
      </c>
      <c r="AE148" s="53" t="str">
        <f t="shared" si="517"/>
        <v>通常実績</v>
      </c>
      <c r="AF148" s="53" t="str">
        <f t="shared" si="517"/>
        <v>通常実績</v>
      </c>
      <c r="AG148" s="53" t="str">
        <f t="shared" si="517"/>
        <v>通常実績</v>
      </c>
      <c r="AI148" s="52"/>
      <c r="AJ148" s="37"/>
    </row>
    <row r="150" spans="2:36" hidden="1">
      <c r="C150" s="7">
        <f>YEAR(C153)</f>
        <v>2026</v>
      </c>
      <c r="D150" s="7">
        <f>MONTH(C153)</f>
        <v>3</v>
      </c>
    </row>
    <row r="151" spans="2:36">
      <c r="B151" s="11" t="s">
        <v>8</v>
      </c>
      <c r="C151" s="96">
        <f>C153</f>
        <v>46082</v>
      </c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8"/>
    </row>
    <row r="152" spans="2:36" hidden="1">
      <c r="B152" s="45"/>
      <c r="C152" s="29">
        <f>DATE($C150,$D150,1)</f>
        <v>46082</v>
      </c>
      <c r="D152" s="29">
        <f>C152+1</f>
        <v>46083</v>
      </c>
      <c r="E152" s="29">
        <f t="shared" ref="E152" si="518">D152+1</f>
        <v>46084</v>
      </c>
      <c r="F152" s="29">
        <f t="shared" ref="F152" si="519">E152+1</f>
        <v>46085</v>
      </c>
      <c r="G152" s="29">
        <f t="shared" ref="G152" si="520">F152+1</f>
        <v>46086</v>
      </c>
      <c r="H152" s="29">
        <f t="shared" ref="H152" si="521">G152+1</f>
        <v>46087</v>
      </c>
      <c r="I152" s="29">
        <f t="shared" ref="I152" si="522">H152+1</f>
        <v>46088</v>
      </c>
      <c r="J152" s="29">
        <f t="shared" ref="J152" si="523">I152+1</f>
        <v>46089</v>
      </c>
      <c r="K152" s="29">
        <f t="shared" ref="K152" si="524">J152+1</f>
        <v>46090</v>
      </c>
      <c r="L152" s="29">
        <f t="shared" ref="L152" si="525">K152+1</f>
        <v>46091</v>
      </c>
      <c r="M152" s="29">
        <f t="shared" ref="M152" si="526">L152+1</f>
        <v>46092</v>
      </c>
      <c r="N152" s="29">
        <f t="shared" ref="N152" si="527">M152+1</f>
        <v>46093</v>
      </c>
      <c r="O152" s="29">
        <f t="shared" ref="O152" si="528">N152+1</f>
        <v>46094</v>
      </c>
      <c r="P152" s="29">
        <f t="shared" ref="P152" si="529">O152+1</f>
        <v>46095</v>
      </c>
      <c r="Q152" s="29">
        <f t="shared" ref="Q152" si="530">P152+1</f>
        <v>46096</v>
      </c>
      <c r="R152" s="29">
        <f t="shared" ref="R152" si="531">Q152+1</f>
        <v>46097</v>
      </c>
      <c r="S152" s="29">
        <f t="shared" ref="S152" si="532">R152+1</f>
        <v>46098</v>
      </c>
      <c r="T152" s="29">
        <f t="shared" ref="T152" si="533">S152+1</f>
        <v>46099</v>
      </c>
      <c r="U152" s="29">
        <f t="shared" ref="U152" si="534">T152+1</f>
        <v>46100</v>
      </c>
      <c r="V152" s="29">
        <f t="shared" ref="V152" si="535">U152+1</f>
        <v>46101</v>
      </c>
      <c r="W152" s="29">
        <f t="shared" ref="W152" si="536">V152+1</f>
        <v>46102</v>
      </c>
      <c r="X152" s="29">
        <f t="shared" ref="X152" si="537">W152+1</f>
        <v>46103</v>
      </c>
      <c r="Y152" s="29">
        <f t="shared" ref="Y152" si="538">X152+1</f>
        <v>46104</v>
      </c>
      <c r="Z152" s="29">
        <f t="shared" ref="Z152" si="539">Y152+1</f>
        <v>46105</v>
      </c>
      <c r="AA152" s="29">
        <f t="shared" ref="AA152" si="540">Z152+1</f>
        <v>46106</v>
      </c>
      <c r="AB152" s="29">
        <f t="shared" ref="AB152" si="541">AA152+1</f>
        <v>46107</v>
      </c>
      <c r="AC152" s="29">
        <f t="shared" ref="AC152" si="542">AB152+1</f>
        <v>46108</v>
      </c>
      <c r="AD152" s="29">
        <f t="shared" ref="AD152" si="543">AC152+1</f>
        <v>46109</v>
      </c>
      <c r="AE152" s="29">
        <f t="shared" ref="AE152" si="544">AD152+1</f>
        <v>46110</v>
      </c>
      <c r="AF152" s="29">
        <f t="shared" ref="AF152" si="545">AE152+1</f>
        <v>46111</v>
      </c>
      <c r="AG152" s="29">
        <f t="shared" ref="AG152" si="546">AF152+1</f>
        <v>46112</v>
      </c>
      <c r="AH152" s="46"/>
      <c r="AI152" s="47"/>
    </row>
    <row r="153" spans="2:36">
      <c r="B153" s="27" t="s">
        <v>9</v>
      </c>
      <c r="C153" s="48">
        <f>IF(EDATE(C138,1)&gt;$G$8,"",EDATE(C138,1))</f>
        <v>46082</v>
      </c>
      <c r="D153" s="29">
        <f>IF(D152&gt;$G$8,"",IF(C153=EOMONTH(DATE($C150,$D150,1),0),"",IF(C153="","",C153+1)))</f>
        <v>46083</v>
      </c>
      <c r="E153" s="29">
        <f t="shared" ref="E153" si="547">IF(E152&gt;$G$8,"",IF(D153=EOMONTH(DATE($C150,$D150,1),0),"",IF(D153="","",D153+1)))</f>
        <v>46084</v>
      </c>
      <c r="F153" s="29">
        <f t="shared" ref="F153" si="548">IF(F152&gt;$G$8,"",IF(E153=EOMONTH(DATE($C150,$D150,1),0),"",IF(E153="","",E153+1)))</f>
        <v>46085</v>
      </c>
      <c r="G153" s="29">
        <f t="shared" ref="G153" si="549">IF(G152&gt;$G$8,"",IF(F153=EOMONTH(DATE($C150,$D150,1),0),"",IF(F153="","",F153+1)))</f>
        <v>46086</v>
      </c>
      <c r="H153" s="29">
        <f t="shared" ref="H153" si="550">IF(H152&gt;$G$8,"",IF(G153=EOMONTH(DATE($C150,$D150,1),0),"",IF(G153="","",G153+1)))</f>
        <v>46087</v>
      </c>
      <c r="I153" s="29">
        <f t="shared" ref="I153" si="551">IF(I152&gt;$G$8,"",IF(H153=EOMONTH(DATE($C150,$D150,1),0),"",IF(H153="","",H153+1)))</f>
        <v>46088</v>
      </c>
      <c r="J153" s="29">
        <f t="shared" ref="J153" si="552">IF(J152&gt;$G$8,"",IF(I153=EOMONTH(DATE($C150,$D150,1),0),"",IF(I153="","",I153+1)))</f>
        <v>46089</v>
      </c>
      <c r="K153" s="29">
        <f t="shared" ref="K153" si="553">IF(K152&gt;$G$8,"",IF(J153=EOMONTH(DATE($C150,$D150,1),0),"",IF(J153="","",J153+1)))</f>
        <v>46090</v>
      </c>
      <c r="L153" s="29">
        <f t="shared" ref="L153" si="554">IF(L152&gt;$G$8,"",IF(K153=EOMONTH(DATE($C150,$D150,1),0),"",IF(K153="","",K153+1)))</f>
        <v>46091</v>
      </c>
      <c r="M153" s="29">
        <f t="shared" ref="M153" si="555">IF(M152&gt;$G$8,"",IF(L153=EOMONTH(DATE($C150,$D150,1),0),"",IF(L153="","",L153+1)))</f>
        <v>46092</v>
      </c>
      <c r="N153" s="29">
        <f t="shared" ref="N153" si="556">IF(N152&gt;$G$8,"",IF(M153=EOMONTH(DATE($C150,$D150,1),0),"",IF(M153="","",M153+1)))</f>
        <v>46093</v>
      </c>
      <c r="O153" s="29">
        <f t="shared" ref="O153" si="557">IF(O152&gt;$G$8,"",IF(N153=EOMONTH(DATE($C150,$D150,1),0),"",IF(N153="","",N153+1)))</f>
        <v>46094</v>
      </c>
      <c r="P153" s="29">
        <f t="shared" ref="P153" si="558">IF(P152&gt;$G$8,"",IF(O153=EOMONTH(DATE($C150,$D150,1),0),"",IF(O153="","",O153+1)))</f>
        <v>46095</v>
      </c>
      <c r="Q153" s="29">
        <f t="shared" ref="Q153" si="559">IF(Q152&gt;$G$8,"",IF(P153=EOMONTH(DATE($C150,$D150,1),0),"",IF(P153="","",P153+1)))</f>
        <v>46096</v>
      </c>
      <c r="R153" s="29">
        <f t="shared" ref="R153" si="560">IF(R152&gt;$G$8,"",IF(Q153=EOMONTH(DATE($C150,$D150,1),0),"",IF(Q153="","",Q153+1)))</f>
        <v>46097</v>
      </c>
      <c r="S153" s="29">
        <f t="shared" ref="S153" si="561">IF(S152&gt;$G$8,"",IF(R153=EOMONTH(DATE($C150,$D150,1),0),"",IF(R153="","",R153+1)))</f>
        <v>46098</v>
      </c>
      <c r="T153" s="29">
        <f t="shared" ref="T153" si="562">IF(T152&gt;$G$8,"",IF(S153=EOMONTH(DATE($C150,$D150,1),0),"",IF(S153="","",S153+1)))</f>
        <v>46099</v>
      </c>
      <c r="U153" s="29">
        <f t="shared" ref="U153" si="563">IF(U152&gt;$G$8,"",IF(T153=EOMONTH(DATE($C150,$D150,1),0),"",IF(T153="","",T153+1)))</f>
        <v>46100</v>
      </c>
      <c r="V153" s="29">
        <f t="shared" ref="V153" si="564">IF(V152&gt;$G$8,"",IF(U153=EOMONTH(DATE($C150,$D150,1),0),"",IF(U153="","",U153+1)))</f>
        <v>46101</v>
      </c>
      <c r="W153" s="29">
        <f t="shared" ref="W153" si="565">IF(W152&gt;$G$8,"",IF(V153=EOMONTH(DATE($C150,$D150,1),0),"",IF(V153="","",V153+1)))</f>
        <v>46102</v>
      </c>
      <c r="X153" s="29">
        <f t="shared" ref="X153" si="566">IF(X152&gt;$G$8,"",IF(W153=EOMONTH(DATE($C150,$D150,1),0),"",IF(W153="","",W153+1)))</f>
        <v>46103</v>
      </c>
      <c r="Y153" s="29">
        <f t="shared" ref="Y153" si="567">IF(Y152&gt;$G$8,"",IF(X153=EOMONTH(DATE($C150,$D150,1),0),"",IF(X153="","",X153+1)))</f>
        <v>46104</v>
      </c>
      <c r="Z153" s="29">
        <f t="shared" ref="Z153" si="568">IF(Z152&gt;$G$8,"",IF(Y153=EOMONTH(DATE($C150,$D150,1),0),"",IF(Y153="","",Y153+1)))</f>
        <v>46105</v>
      </c>
      <c r="AA153" s="29">
        <f t="shared" ref="AA153" si="569">IF(AA152&gt;$G$8,"",IF(Z153=EOMONTH(DATE($C150,$D150,1),0),"",IF(Z153="","",Z153+1)))</f>
        <v>46106</v>
      </c>
      <c r="AB153" s="29">
        <f t="shared" ref="AB153" si="570">IF(AB152&gt;$G$8,"",IF(AA153=EOMONTH(DATE($C150,$D150,1),0),"",IF(AA153="","",AA153+1)))</f>
        <v>46107</v>
      </c>
      <c r="AC153" s="29">
        <f t="shared" ref="AC153" si="571">IF(AC152&gt;$G$8,"",IF(AB153=EOMONTH(DATE($C150,$D150,1),0),"",IF(AB153="","",AB153+1)))</f>
        <v>46108</v>
      </c>
      <c r="AD153" s="29">
        <f t="shared" ref="AD153" si="572">IF(AD152&gt;$G$8,"",IF(AC153=EOMONTH(DATE($C150,$D150,1),0),"",IF(AC153="","",AC153+1)))</f>
        <v>46109</v>
      </c>
      <c r="AE153" s="29">
        <f t="shared" ref="AE153" si="573">IF(AE152&gt;$G$8,"",IF(AD153=EOMONTH(DATE($C150,$D150,1),0),"",IF(AD153="","",AD153+1)))</f>
        <v>46110</v>
      </c>
      <c r="AF153" s="29">
        <f t="shared" ref="AF153" si="574">IF(AF152&gt;$G$8,"",IF(AE153=EOMONTH(DATE($C150,$D150,1),0),"",IF(AE153="","",AE153+1)))</f>
        <v>46111</v>
      </c>
      <c r="AG153" s="29">
        <f t="shared" ref="AG153" si="575">IF(AG152&gt;$G$8,"",IF(AF153=EOMONTH(DATE($C150,$D150,1),0),"",IF(AF153="","",AF153+1)))</f>
        <v>46112</v>
      </c>
      <c r="AH153" s="30" t="s">
        <v>28</v>
      </c>
      <c r="AI153" s="31">
        <f>+COUNTIFS(C154:AG154,"土",C158:AG158,"")+COUNTIFS(C154:AG154,"日",C158:AG158,"")</f>
        <v>9</v>
      </c>
    </row>
    <row r="154" spans="2:36">
      <c r="B154" s="32" t="s">
        <v>11</v>
      </c>
      <c r="C154" s="33" t="str">
        <f>IFERROR(TEXT(WEEKDAY(+C153),"aaa"),"")</f>
        <v>日</v>
      </c>
      <c r="D154" s="33" t="str">
        <f t="shared" ref="D154:AG154" si="576">IFERROR(TEXT(WEEKDAY(+D153),"aaa"),"")</f>
        <v>月</v>
      </c>
      <c r="E154" s="33" t="str">
        <f t="shared" si="576"/>
        <v>火</v>
      </c>
      <c r="F154" s="33" t="str">
        <f t="shared" si="576"/>
        <v>水</v>
      </c>
      <c r="G154" s="33" t="str">
        <f t="shared" si="576"/>
        <v>木</v>
      </c>
      <c r="H154" s="33" t="str">
        <f t="shared" si="576"/>
        <v>金</v>
      </c>
      <c r="I154" s="33" t="str">
        <f t="shared" si="576"/>
        <v>土</v>
      </c>
      <c r="J154" s="33" t="str">
        <f t="shared" si="576"/>
        <v>日</v>
      </c>
      <c r="K154" s="33" t="str">
        <f t="shared" si="576"/>
        <v>月</v>
      </c>
      <c r="L154" s="33" t="str">
        <f t="shared" si="576"/>
        <v>火</v>
      </c>
      <c r="M154" s="33" t="str">
        <f t="shared" si="576"/>
        <v>水</v>
      </c>
      <c r="N154" s="33" t="str">
        <f t="shared" si="576"/>
        <v>木</v>
      </c>
      <c r="O154" s="33" t="str">
        <f t="shared" si="576"/>
        <v>金</v>
      </c>
      <c r="P154" s="33" t="str">
        <f t="shared" si="576"/>
        <v>土</v>
      </c>
      <c r="Q154" s="33" t="str">
        <f t="shared" si="576"/>
        <v>日</v>
      </c>
      <c r="R154" s="33" t="str">
        <f t="shared" si="576"/>
        <v>月</v>
      </c>
      <c r="S154" s="33" t="str">
        <f t="shared" si="576"/>
        <v>火</v>
      </c>
      <c r="T154" s="33" t="str">
        <f t="shared" si="576"/>
        <v>水</v>
      </c>
      <c r="U154" s="33" t="str">
        <f t="shared" si="576"/>
        <v>木</v>
      </c>
      <c r="V154" s="33" t="str">
        <f t="shared" si="576"/>
        <v>金</v>
      </c>
      <c r="W154" s="33" t="str">
        <f t="shared" si="576"/>
        <v>土</v>
      </c>
      <c r="X154" s="33" t="str">
        <f t="shared" si="576"/>
        <v>日</v>
      </c>
      <c r="Y154" s="33" t="str">
        <f t="shared" si="576"/>
        <v>月</v>
      </c>
      <c r="Z154" s="33" t="str">
        <f t="shared" si="576"/>
        <v>火</v>
      </c>
      <c r="AA154" s="33" t="str">
        <f t="shared" si="576"/>
        <v>水</v>
      </c>
      <c r="AB154" s="33" t="str">
        <f t="shared" si="576"/>
        <v>木</v>
      </c>
      <c r="AC154" s="33" t="str">
        <f t="shared" si="576"/>
        <v>金</v>
      </c>
      <c r="AD154" s="33" t="str">
        <f t="shared" si="576"/>
        <v>土</v>
      </c>
      <c r="AE154" s="33" t="str">
        <f t="shared" si="576"/>
        <v>日</v>
      </c>
      <c r="AF154" s="33" t="str">
        <f t="shared" si="576"/>
        <v>月</v>
      </c>
      <c r="AG154" s="33" t="str">
        <f t="shared" si="576"/>
        <v>火</v>
      </c>
      <c r="AH154" s="30" t="s">
        <v>12</v>
      </c>
      <c r="AI154" s="31">
        <f>+COUNTIF(C158:AG158,"夏休")+COUNTIF(C158:AG158,"冬休")+COUNTIF(C158:AG158,"中止")</f>
        <v>0</v>
      </c>
    </row>
    <row r="155" spans="2:36" ht="13.5" customHeight="1">
      <c r="B155" s="102" t="s">
        <v>13</v>
      </c>
      <c r="C155" s="108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114"/>
      <c r="AE155" s="114"/>
      <c r="AF155" s="99"/>
      <c r="AG155" s="117"/>
      <c r="AH155" s="34" t="s">
        <v>14</v>
      </c>
      <c r="AI155" s="35">
        <f>COUNT(C153:AG153)-AI154</f>
        <v>31</v>
      </c>
    </row>
    <row r="156" spans="2:36" ht="13.5" customHeight="1">
      <c r="B156" s="103"/>
      <c r="C156" s="109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15"/>
      <c r="AE156" s="115"/>
      <c r="AF156" s="100"/>
      <c r="AG156" s="118"/>
      <c r="AH156" s="34" t="s">
        <v>15</v>
      </c>
      <c r="AI156" s="36">
        <f>+COUNTIF(C159:AG159,"休")</f>
        <v>0</v>
      </c>
      <c r="AJ156" s="37" t="str">
        <f>IF(AI157&gt;0.285,"",IF(AI156&lt;AI153,"←計画日数が足りません",""))</f>
        <v>←計画日数が足りません</v>
      </c>
    </row>
    <row r="157" spans="2:36" ht="13.5" customHeight="1">
      <c r="B157" s="104"/>
      <c r="C157" s="110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16"/>
      <c r="AE157" s="116"/>
      <c r="AF157" s="101"/>
      <c r="AG157" s="119"/>
      <c r="AH157" s="34" t="s">
        <v>16</v>
      </c>
      <c r="AI157" s="49">
        <f>+AI156/AI155</f>
        <v>0</v>
      </c>
    </row>
    <row r="158" spans="2:36">
      <c r="B158" s="39" t="s">
        <v>17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34" t="s">
        <v>19</v>
      </c>
      <c r="AI158" s="36">
        <f>+COUNTIF(C160:AG160,"*休")</f>
        <v>0</v>
      </c>
    </row>
    <row r="159" spans="2:36">
      <c r="B159" s="32" t="s">
        <v>20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54"/>
      <c r="AH159" s="40" t="s">
        <v>21</v>
      </c>
      <c r="AI159" s="50">
        <f>+AI158/AI155</f>
        <v>0</v>
      </c>
    </row>
    <row r="160" spans="2:36">
      <c r="B160" s="42" t="s">
        <v>22</v>
      </c>
      <c r="C160" s="55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7"/>
      <c r="AH160" s="43" t="s">
        <v>29</v>
      </c>
      <c r="AI160" s="44" t="str">
        <f>_xlfn.IFS(AI159&gt;=0.285,"OK",AI153&lt;=AI158,"OK",AI153&gt;AI158,"NG")</f>
        <v>NG</v>
      </c>
      <c r="AJ160" s="37" t="str">
        <f>IF(AI160="NG","←月単位未達成","←月単位達成")</f>
        <v>←月単位未達成</v>
      </c>
    </row>
    <row r="161" spans="2:36" hidden="1">
      <c r="C161" s="53" t="str">
        <f>IF($C158="","通常",C158)</f>
        <v>通常</v>
      </c>
      <c r="D161" s="53" t="str">
        <f t="shared" ref="D161:AG161" si="577">IF(D158="","通常",D158)</f>
        <v>通常</v>
      </c>
      <c r="E161" s="53" t="str">
        <f t="shared" si="577"/>
        <v>通常</v>
      </c>
      <c r="F161" s="53" t="str">
        <f t="shared" si="577"/>
        <v>通常</v>
      </c>
      <c r="G161" s="53" t="str">
        <f t="shared" si="577"/>
        <v>通常</v>
      </c>
      <c r="H161" s="53" t="str">
        <f t="shared" si="577"/>
        <v>通常</v>
      </c>
      <c r="I161" s="53" t="str">
        <f t="shared" si="577"/>
        <v>通常</v>
      </c>
      <c r="J161" s="53" t="str">
        <f t="shared" si="577"/>
        <v>通常</v>
      </c>
      <c r="K161" s="53" t="str">
        <f t="shared" si="577"/>
        <v>通常</v>
      </c>
      <c r="L161" s="53" t="str">
        <f t="shared" si="577"/>
        <v>通常</v>
      </c>
      <c r="M161" s="53" t="str">
        <f t="shared" si="577"/>
        <v>通常</v>
      </c>
      <c r="N161" s="53" t="str">
        <f t="shared" si="577"/>
        <v>通常</v>
      </c>
      <c r="O161" s="53" t="str">
        <f t="shared" si="577"/>
        <v>通常</v>
      </c>
      <c r="P161" s="53" t="str">
        <f t="shared" si="577"/>
        <v>通常</v>
      </c>
      <c r="Q161" s="53" t="str">
        <f t="shared" si="577"/>
        <v>通常</v>
      </c>
      <c r="R161" s="53" t="str">
        <f t="shared" si="577"/>
        <v>通常</v>
      </c>
      <c r="S161" s="53" t="str">
        <f t="shared" si="577"/>
        <v>通常</v>
      </c>
      <c r="T161" s="53" t="str">
        <f t="shared" si="577"/>
        <v>通常</v>
      </c>
      <c r="U161" s="53" t="str">
        <f t="shared" si="577"/>
        <v>通常</v>
      </c>
      <c r="V161" s="53" t="str">
        <f t="shared" si="577"/>
        <v>通常</v>
      </c>
      <c r="W161" s="53" t="str">
        <f t="shared" si="577"/>
        <v>通常</v>
      </c>
      <c r="X161" s="53" t="str">
        <f t="shared" si="577"/>
        <v>通常</v>
      </c>
      <c r="Y161" s="53" t="str">
        <f t="shared" si="577"/>
        <v>通常</v>
      </c>
      <c r="Z161" s="53" t="str">
        <f t="shared" si="577"/>
        <v>通常</v>
      </c>
      <c r="AA161" s="53" t="str">
        <f t="shared" si="577"/>
        <v>通常</v>
      </c>
      <c r="AB161" s="53" t="str">
        <f t="shared" si="577"/>
        <v>通常</v>
      </c>
      <c r="AC161" s="53" t="str">
        <f t="shared" si="577"/>
        <v>通常</v>
      </c>
      <c r="AD161" s="53" t="str">
        <f t="shared" si="577"/>
        <v>通常</v>
      </c>
      <c r="AE161" s="53" t="str">
        <f t="shared" si="577"/>
        <v>通常</v>
      </c>
      <c r="AF161" s="53" t="str">
        <f t="shared" si="577"/>
        <v>通常</v>
      </c>
      <c r="AG161" s="53" t="str">
        <f t="shared" si="577"/>
        <v>通常</v>
      </c>
      <c r="AI161" s="52"/>
      <c r="AJ161" s="37"/>
    </row>
    <row r="162" spans="2:36" hidden="1">
      <c r="C162" s="53" t="str">
        <f>IF(C158="","通常実績",C158)</f>
        <v>通常実績</v>
      </c>
      <c r="D162" s="53" t="str">
        <f t="shared" ref="D162:AG162" si="578">IF(D158="","通常実績",D158)</f>
        <v>通常実績</v>
      </c>
      <c r="E162" s="53" t="str">
        <f t="shared" si="578"/>
        <v>通常実績</v>
      </c>
      <c r="F162" s="53" t="str">
        <f t="shared" si="578"/>
        <v>通常実績</v>
      </c>
      <c r="G162" s="53" t="str">
        <f t="shared" si="578"/>
        <v>通常実績</v>
      </c>
      <c r="H162" s="53" t="str">
        <f t="shared" si="578"/>
        <v>通常実績</v>
      </c>
      <c r="I162" s="53" t="str">
        <f t="shared" si="578"/>
        <v>通常実績</v>
      </c>
      <c r="J162" s="53" t="str">
        <f t="shared" si="578"/>
        <v>通常実績</v>
      </c>
      <c r="K162" s="53" t="str">
        <f t="shared" si="578"/>
        <v>通常実績</v>
      </c>
      <c r="L162" s="53" t="str">
        <f t="shared" si="578"/>
        <v>通常実績</v>
      </c>
      <c r="M162" s="53" t="str">
        <f t="shared" si="578"/>
        <v>通常実績</v>
      </c>
      <c r="N162" s="53" t="str">
        <f t="shared" si="578"/>
        <v>通常実績</v>
      </c>
      <c r="O162" s="53" t="str">
        <f t="shared" si="578"/>
        <v>通常実績</v>
      </c>
      <c r="P162" s="53" t="str">
        <f t="shared" si="578"/>
        <v>通常実績</v>
      </c>
      <c r="Q162" s="53" t="str">
        <f t="shared" si="578"/>
        <v>通常実績</v>
      </c>
      <c r="R162" s="53" t="str">
        <f t="shared" si="578"/>
        <v>通常実績</v>
      </c>
      <c r="S162" s="53" t="str">
        <f t="shared" si="578"/>
        <v>通常実績</v>
      </c>
      <c r="T162" s="53" t="str">
        <f t="shared" si="578"/>
        <v>通常実績</v>
      </c>
      <c r="U162" s="53" t="str">
        <f t="shared" si="578"/>
        <v>通常実績</v>
      </c>
      <c r="V162" s="53" t="str">
        <f t="shared" si="578"/>
        <v>通常実績</v>
      </c>
      <c r="W162" s="53" t="str">
        <f t="shared" si="578"/>
        <v>通常実績</v>
      </c>
      <c r="X162" s="53" t="str">
        <f t="shared" si="578"/>
        <v>通常実績</v>
      </c>
      <c r="Y162" s="53" t="str">
        <f t="shared" si="578"/>
        <v>通常実績</v>
      </c>
      <c r="Z162" s="53" t="str">
        <f t="shared" si="578"/>
        <v>通常実績</v>
      </c>
      <c r="AA162" s="53" t="str">
        <f t="shared" si="578"/>
        <v>通常実績</v>
      </c>
      <c r="AB162" s="53" t="str">
        <f t="shared" si="578"/>
        <v>通常実績</v>
      </c>
      <c r="AC162" s="53" t="str">
        <f t="shared" si="578"/>
        <v>通常実績</v>
      </c>
      <c r="AD162" s="53" t="str">
        <f t="shared" si="578"/>
        <v>通常実績</v>
      </c>
      <c r="AE162" s="53" t="str">
        <f t="shared" si="578"/>
        <v>通常実績</v>
      </c>
      <c r="AF162" s="53" t="str">
        <f t="shared" si="578"/>
        <v>通常実績</v>
      </c>
      <c r="AG162" s="53" t="str">
        <f t="shared" si="578"/>
        <v>通常実績</v>
      </c>
      <c r="AI162" s="52"/>
      <c r="AJ162" s="37"/>
    </row>
    <row r="164" spans="2:36" hidden="1">
      <c r="C164" s="7">
        <f>YEAR(C167)</f>
        <v>2026</v>
      </c>
      <c r="D164" s="7">
        <f>MONTH(C167)</f>
        <v>4</v>
      </c>
    </row>
    <row r="165" spans="2:36">
      <c r="B165" s="11" t="s">
        <v>8</v>
      </c>
      <c r="C165" s="96">
        <f>C167</f>
        <v>46113</v>
      </c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8"/>
    </row>
    <row r="166" spans="2:36" hidden="1">
      <c r="B166" s="45"/>
      <c r="C166" s="29">
        <f>DATE($C164,$D164,1)</f>
        <v>46113</v>
      </c>
      <c r="D166" s="29">
        <f>C166+1</f>
        <v>46114</v>
      </c>
      <c r="E166" s="29">
        <f t="shared" ref="E166" si="579">D166+1</f>
        <v>46115</v>
      </c>
      <c r="F166" s="29">
        <f t="shared" ref="F166" si="580">E166+1</f>
        <v>46116</v>
      </c>
      <c r="G166" s="29">
        <f t="shared" ref="G166" si="581">F166+1</f>
        <v>46117</v>
      </c>
      <c r="H166" s="29">
        <f t="shared" ref="H166" si="582">G166+1</f>
        <v>46118</v>
      </c>
      <c r="I166" s="29">
        <f t="shared" ref="I166" si="583">H166+1</f>
        <v>46119</v>
      </c>
      <c r="J166" s="29">
        <f t="shared" ref="J166" si="584">I166+1</f>
        <v>46120</v>
      </c>
      <c r="K166" s="29">
        <f t="shared" ref="K166" si="585">J166+1</f>
        <v>46121</v>
      </c>
      <c r="L166" s="29">
        <f t="shared" ref="L166" si="586">K166+1</f>
        <v>46122</v>
      </c>
      <c r="M166" s="29">
        <f t="shared" ref="M166" si="587">L166+1</f>
        <v>46123</v>
      </c>
      <c r="N166" s="29">
        <f t="shared" ref="N166" si="588">M166+1</f>
        <v>46124</v>
      </c>
      <c r="O166" s="29">
        <f t="shared" ref="O166" si="589">N166+1</f>
        <v>46125</v>
      </c>
      <c r="P166" s="29">
        <f t="shared" ref="P166" si="590">O166+1</f>
        <v>46126</v>
      </c>
      <c r="Q166" s="29">
        <f t="shared" ref="Q166" si="591">P166+1</f>
        <v>46127</v>
      </c>
      <c r="R166" s="29">
        <f t="shared" ref="R166" si="592">Q166+1</f>
        <v>46128</v>
      </c>
      <c r="S166" s="29">
        <f t="shared" ref="S166" si="593">R166+1</f>
        <v>46129</v>
      </c>
      <c r="T166" s="29">
        <f t="shared" ref="T166" si="594">S166+1</f>
        <v>46130</v>
      </c>
      <c r="U166" s="29">
        <f t="shared" ref="U166" si="595">T166+1</f>
        <v>46131</v>
      </c>
      <c r="V166" s="29">
        <f t="shared" ref="V166" si="596">U166+1</f>
        <v>46132</v>
      </c>
      <c r="W166" s="29">
        <f t="shared" ref="W166" si="597">V166+1</f>
        <v>46133</v>
      </c>
      <c r="X166" s="29">
        <f t="shared" ref="X166" si="598">W166+1</f>
        <v>46134</v>
      </c>
      <c r="Y166" s="29">
        <f t="shared" ref="Y166" si="599">X166+1</f>
        <v>46135</v>
      </c>
      <c r="Z166" s="29">
        <f t="shared" ref="Z166" si="600">Y166+1</f>
        <v>46136</v>
      </c>
      <c r="AA166" s="29">
        <f t="shared" ref="AA166" si="601">Z166+1</f>
        <v>46137</v>
      </c>
      <c r="AB166" s="29">
        <f t="shared" ref="AB166" si="602">AA166+1</f>
        <v>46138</v>
      </c>
      <c r="AC166" s="29">
        <f t="shared" ref="AC166" si="603">AB166+1</f>
        <v>46139</v>
      </c>
      <c r="AD166" s="29">
        <f t="shared" ref="AD166" si="604">AC166+1</f>
        <v>46140</v>
      </c>
      <c r="AE166" s="29">
        <f t="shared" ref="AE166" si="605">AD166+1</f>
        <v>46141</v>
      </c>
      <c r="AF166" s="29">
        <f t="shared" ref="AF166" si="606">AE166+1</f>
        <v>46142</v>
      </c>
      <c r="AG166" s="29">
        <f t="shared" ref="AG166" si="607">AF166+1</f>
        <v>46143</v>
      </c>
      <c r="AH166" s="46"/>
      <c r="AI166" s="47"/>
    </row>
    <row r="167" spans="2:36">
      <c r="B167" s="27" t="s">
        <v>9</v>
      </c>
      <c r="C167" s="48">
        <f>IF(EDATE(C152,1)&gt;$G$8,"",EDATE(C152,1))</f>
        <v>46113</v>
      </c>
      <c r="D167" s="29">
        <f>IF(D166&gt;$G$8,"",IF(C167=EOMONTH(DATE($C164,$D164,1),0),"",IF(C167="","",C167+1)))</f>
        <v>46114</v>
      </c>
      <c r="E167" s="29">
        <f t="shared" ref="E167" si="608">IF(E166&gt;$G$8,"",IF(D167=EOMONTH(DATE($C164,$D164,1),0),"",IF(D167="","",D167+1)))</f>
        <v>46115</v>
      </c>
      <c r="F167" s="29">
        <f t="shared" ref="F167" si="609">IF(F166&gt;$G$8,"",IF(E167=EOMONTH(DATE($C164,$D164,1),0),"",IF(E167="","",E167+1)))</f>
        <v>46116</v>
      </c>
      <c r="G167" s="29">
        <f t="shared" ref="G167" si="610">IF(G166&gt;$G$8,"",IF(F167=EOMONTH(DATE($C164,$D164,1),0),"",IF(F167="","",F167+1)))</f>
        <v>46117</v>
      </c>
      <c r="H167" s="29">
        <f t="shared" ref="H167" si="611">IF(H166&gt;$G$8,"",IF(G167=EOMONTH(DATE($C164,$D164,1),0),"",IF(G167="","",G167+1)))</f>
        <v>46118</v>
      </c>
      <c r="I167" s="29">
        <f t="shared" ref="I167" si="612">IF(I166&gt;$G$8,"",IF(H167=EOMONTH(DATE($C164,$D164,1),0),"",IF(H167="","",H167+1)))</f>
        <v>46119</v>
      </c>
      <c r="J167" s="29">
        <f t="shared" ref="J167" si="613">IF(J166&gt;$G$8,"",IF(I167=EOMONTH(DATE($C164,$D164,1),0),"",IF(I167="","",I167+1)))</f>
        <v>46120</v>
      </c>
      <c r="K167" s="29">
        <f t="shared" ref="K167" si="614">IF(K166&gt;$G$8,"",IF(J167=EOMONTH(DATE($C164,$D164,1),0),"",IF(J167="","",J167+1)))</f>
        <v>46121</v>
      </c>
      <c r="L167" s="29">
        <f t="shared" ref="L167" si="615">IF(L166&gt;$G$8,"",IF(K167=EOMONTH(DATE($C164,$D164,1),0),"",IF(K167="","",K167+1)))</f>
        <v>46122</v>
      </c>
      <c r="M167" s="29">
        <f t="shared" ref="M167" si="616">IF(M166&gt;$G$8,"",IF(L167=EOMONTH(DATE($C164,$D164,1),0),"",IF(L167="","",L167+1)))</f>
        <v>46123</v>
      </c>
      <c r="N167" s="29">
        <f t="shared" ref="N167" si="617">IF(N166&gt;$G$8,"",IF(M167=EOMONTH(DATE($C164,$D164,1),0),"",IF(M167="","",M167+1)))</f>
        <v>46124</v>
      </c>
      <c r="O167" s="29">
        <f t="shared" ref="O167" si="618">IF(O166&gt;$G$8,"",IF(N167=EOMONTH(DATE($C164,$D164,1),0),"",IF(N167="","",N167+1)))</f>
        <v>46125</v>
      </c>
      <c r="P167" s="29">
        <f t="shared" ref="P167" si="619">IF(P166&gt;$G$8,"",IF(O167=EOMONTH(DATE($C164,$D164,1),0),"",IF(O167="","",O167+1)))</f>
        <v>46126</v>
      </c>
      <c r="Q167" s="29">
        <f t="shared" ref="Q167" si="620">IF(Q166&gt;$G$8,"",IF(P167=EOMONTH(DATE($C164,$D164,1),0),"",IF(P167="","",P167+1)))</f>
        <v>46127</v>
      </c>
      <c r="R167" s="29">
        <f t="shared" ref="R167" si="621">IF(R166&gt;$G$8,"",IF(Q167=EOMONTH(DATE($C164,$D164,1),0),"",IF(Q167="","",Q167+1)))</f>
        <v>46128</v>
      </c>
      <c r="S167" s="29">
        <f t="shared" ref="S167" si="622">IF(S166&gt;$G$8,"",IF(R167=EOMONTH(DATE($C164,$D164,1),0),"",IF(R167="","",R167+1)))</f>
        <v>46129</v>
      </c>
      <c r="T167" s="29">
        <f t="shared" ref="T167" si="623">IF(T166&gt;$G$8,"",IF(S167=EOMONTH(DATE($C164,$D164,1),0),"",IF(S167="","",S167+1)))</f>
        <v>46130</v>
      </c>
      <c r="U167" s="29">
        <f t="shared" ref="U167" si="624">IF(U166&gt;$G$8,"",IF(T167=EOMONTH(DATE($C164,$D164,1),0),"",IF(T167="","",T167+1)))</f>
        <v>46131</v>
      </c>
      <c r="V167" s="29">
        <f t="shared" ref="V167" si="625">IF(V166&gt;$G$8,"",IF(U167=EOMONTH(DATE($C164,$D164,1),0),"",IF(U167="","",U167+1)))</f>
        <v>46132</v>
      </c>
      <c r="W167" s="29">
        <f t="shared" ref="W167" si="626">IF(W166&gt;$G$8,"",IF(V167=EOMONTH(DATE($C164,$D164,1),0),"",IF(V167="","",V167+1)))</f>
        <v>46133</v>
      </c>
      <c r="X167" s="29">
        <f t="shared" ref="X167" si="627">IF(X166&gt;$G$8,"",IF(W167=EOMONTH(DATE($C164,$D164,1),0),"",IF(W167="","",W167+1)))</f>
        <v>46134</v>
      </c>
      <c r="Y167" s="29">
        <f t="shared" ref="Y167" si="628">IF(Y166&gt;$G$8,"",IF(X167=EOMONTH(DATE($C164,$D164,1),0),"",IF(X167="","",X167+1)))</f>
        <v>46135</v>
      </c>
      <c r="Z167" s="29">
        <f t="shared" ref="Z167" si="629">IF(Z166&gt;$G$8,"",IF(Y167=EOMONTH(DATE($C164,$D164,1),0),"",IF(Y167="","",Y167+1)))</f>
        <v>46136</v>
      </c>
      <c r="AA167" s="29">
        <f t="shared" ref="AA167" si="630">IF(AA166&gt;$G$8,"",IF(Z167=EOMONTH(DATE($C164,$D164,1),0),"",IF(Z167="","",Z167+1)))</f>
        <v>46137</v>
      </c>
      <c r="AB167" s="29">
        <f t="shared" ref="AB167" si="631">IF(AB166&gt;$G$8,"",IF(AA167=EOMONTH(DATE($C164,$D164,1),0),"",IF(AA167="","",AA167+1)))</f>
        <v>46138</v>
      </c>
      <c r="AC167" s="29">
        <f t="shared" ref="AC167" si="632">IF(AC166&gt;$G$8,"",IF(AB167=EOMONTH(DATE($C164,$D164,1),0),"",IF(AB167="","",AB167+1)))</f>
        <v>46139</v>
      </c>
      <c r="AD167" s="29">
        <f t="shared" ref="AD167" si="633">IF(AD166&gt;$G$8,"",IF(AC167=EOMONTH(DATE($C164,$D164,1),0),"",IF(AC167="","",AC167+1)))</f>
        <v>46140</v>
      </c>
      <c r="AE167" s="29">
        <f t="shared" ref="AE167" si="634">IF(AE166&gt;$G$8,"",IF(AD167=EOMONTH(DATE($C164,$D164,1),0),"",IF(AD167="","",AD167+1)))</f>
        <v>46141</v>
      </c>
      <c r="AF167" s="29">
        <f t="shared" ref="AF167" si="635">IF(AF166&gt;$G$8,"",IF(AE167=EOMONTH(DATE($C164,$D164,1),0),"",IF(AE167="","",AE167+1)))</f>
        <v>46142</v>
      </c>
      <c r="AG167" s="29" t="str">
        <f t="shared" ref="AG167" si="636">IF(AG166&gt;$G$8,"",IF(AF167=EOMONTH(DATE($C164,$D164,1),0),"",IF(AF167="","",AF167+1)))</f>
        <v/>
      </c>
      <c r="AH167" s="30" t="s">
        <v>28</v>
      </c>
      <c r="AI167" s="31">
        <f>+COUNTIFS(C168:AG168,"土",C172:AG172,"")+COUNTIFS(C168:AG168,"日",C172:AG172,"")</f>
        <v>8</v>
      </c>
    </row>
    <row r="168" spans="2:36">
      <c r="B168" s="32" t="s">
        <v>11</v>
      </c>
      <c r="C168" s="33" t="str">
        <f>IFERROR(TEXT(WEEKDAY(+C167),"aaa"),"")</f>
        <v>水</v>
      </c>
      <c r="D168" s="33" t="str">
        <f t="shared" ref="D168:AG168" si="637">IFERROR(TEXT(WEEKDAY(+D167),"aaa"),"")</f>
        <v>木</v>
      </c>
      <c r="E168" s="33" t="str">
        <f t="shared" si="637"/>
        <v>金</v>
      </c>
      <c r="F168" s="33" t="str">
        <f t="shared" si="637"/>
        <v>土</v>
      </c>
      <c r="G168" s="33" t="str">
        <f t="shared" si="637"/>
        <v>日</v>
      </c>
      <c r="H168" s="33" t="str">
        <f t="shared" si="637"/>
        <v>月</v>
      </c>
      <c r="I168" s="33" t="str">
        <f t="shared" si="637"/>
        <v>火</v>
      </c>
      <c r="J168" s="33" t="str">
        <f t="shared" si="637"/>
        <v>水</v>
      </c>
      <c r="K168" s="33" t="str">
        <f t="shared" si="637"/>
        <v>木</v>
      </c>
      <c r="L168" s="33" t="str">
        <f t="shared" si="637"/>
        <v>金</v>
      </c>
      <c r="M168" s="33" t="str">
        <f t="shared" si="637"/>
        <v>土</v>
      </c>
      <c r="N168" s="33" t="str">
        <f t="shared" si="637"/>
        <v>日</v>
      </c>
      <c r="O168" s="33" t="str">
        <f t="shared" si="637"/>
        <v>月</v>
      </c>
      <c r="P168" s="33" t="str">
        <f t="shared" si="637"/>
        <v>火</v>
      </c>
      <c r="Q168" s="33" t="str">
        <f t="shared" si="637"/>
        <v>水</v>
      </c>
      <c r="R168" s="33" t="str">
        <f t="shared" si="637"/>
        <v>木</v>
      </c>
      <c r="S168" s="33" t="str">
        <f t="shared" si="637"/>
        <v>金</v>
      </c>
      <c r="T168" s="33" t="str">
        <f t="shared" si="637"/>
        <v>土</v>
      </c>
      <c r="U168" s="33" t="str">
        <f t="shared" si="637"/>
        <v>日</v>
      </c>
      <c r="V168" s="33" t="str">
        <f t="shared" si="637"/>
        <v>月</v>
      </c>
      <c r="W168" s="33" t="str">
        <f t="shared" si="637"/>
        <v>火</v>
      </c>
      <c r="X168" s="33" t="str">
        <f t="shared" si="637"/>
        <v>水</v>
      </c>
      <c r="Y168" s="33" t="str">
        <f t="shared" si="637"/>
        <v>木</v>
      </c>
      <c r="Z168" s="33" t="str">
        <f t="shared" si="637"/>
        <v>金</v>
      </c>
      <c r="AA168" s="33" t="str">
        <f t="shared" si="637"/>
        <v>土</v>
      </c>
      <c r="AB168" s="33" t="str">
        <f t="shared" si="637"/>
        <v>日</v>
      </c>
      <c r="AC168" s="33" t="str">
        <f t="shared" si="637"/>
        <v>月</v>
      </c>
      <c r="AD168" s="33" t="str">
        <f t="shared" si="637"/>
        <v>火</v>
      </c>
      <c r="AE168" s="33" t="str">
        <f t="shared" si="637"/>
        <v>水</v>
      </c>
      <c r="AF168" s="33" t="str">
        <f t="shared" si="637"/>
        <v>木</v>
      </c>
      <c r="AG168" s="33" t="str">
        <f t="shared" si="637"/>
        <v/>
      </c>
      <c r="AH168" s="30" t="s">
        <v>12</v>
      </c>
      <c r="AI168" s="31">
        <f>+COUNTIF(C172:AG172,"夏休")+COUNTIF(C172:AG172,"冬休")+COUNTIF(C172:AG172,"中止")</f>
        <v>0</v>
      </c>
    </row>
    <row r="169" spans="2:36" ht="13.5" customHeight="1">
      <c r="B169" s="102" t="s">
        <v>13</v>
      </c>
      <c r="C169" s="108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114"/>
      <c r="AE169" s="114"/>
      <c r="AF169" s="99"/>
      <c r="AG169" s="117"/>
      <c r="AH169" s="34" t="s">
        <v>14</v>
      </c>
      <c r="AI169" s="35">
        <f>COUNT(C167:AG167)-AI168</f>
        <v>30</v>
      </c>
    </row>
    <row r="170" spans="2:36" ht="13.5" customHeight="1">
      <c r="B170" s="103"/>
      <c r="C170" s="109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15"/>
      <c r="AE170" s="115"/>
      <c r="AF170" s="100"/>
      <c r="AG170" s="118"/>
      <c r="AH170" s="34" t="s">
        <v>15</v>
      </c>
      <c r="AI170" s="36">
        <f>+COUNTIF(C173:AG173,"休")</f>
        <v>0</v>
      </c>
      <c r="AJ170" s="37" t="str">
        <f>IF(AI171&gt;0.285,"",IF(AI170&lt;AI167,"←計画日数が足りません",""))</f>
        <v>←計画日数が足りません</v>
      </c>
    </row>
    <row r="171" spans="2:36" ht="13.5" customHeight="1">
      <c r="B171" s="104"/>
      <c r="C171" s="110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16"/>
      <c r="AE171" s="116"/>
      <c r="AF171" s="101"/>
      <c r="AG171" s="119"/>
      <c r="AH171" s="34" t="s">
        <v>16</v>
      </c>
      <c r="AI171" s="49">
        <f>+AI170/AI169</f>
        <v>0</v>
      </c>
    </row>
    <row r="172" spans="2:36">
      <c r="B172" s="39" t="s">
        <v>17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34" t="s">
        <v>19</v>
      </c>
      <c r="AI172" s="36">
        <f>+COUNTIF(C174:AG174,"*休")</f>
        <v>0</v>
      </c>
    </row>
    <row r="173" spans="2:36">
      <c r="B173" s="32" t="s">
        <v>20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54"/>
      <c r="AH173" s="40" t="s">
        <v>21</v>
      </c>
      <c r="AI173" s="50">
        <f>+AI172/AI169</f>
        <v>0</v>
      </c>
    </row>
    <row r="174" spans="2:36">
      <c r="B174" s="42" t="s">
        <v>22</v>
      </c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7"/>
      <c r="AH174" s="43" t="s">
        <v>29</v>
      </c>
      <c r="AI174" s="44" t="str">
        <f>_xlfn.IFS(AI173&gt;=0.285,"OK",AI167&lt;=AI172,"OK",AI167&gt;AI172,"NG")</f>
        <v>NG</v>
      </c>
      <c r="AJ174" s="37" t="str">
        <f>IF(AI174="NG","←月単位未達成","←月単位達成")</f>
        <v>←月単位未達成</v>
      </c>
    </row>
    <row r="175" spans="2:36" hidden="1">
      <c r="C175" s="53" t="str">
        <f>IF($C172="","通常",C172)</f>
        <v>通常</v>
      </c>
      <c r="D175" s="53" t="str">
        <f t="shared" ref="D175:AG175" si="638">IF(D172="","通常",D172)</f>
        <v>通常</v>
      </c>
      <c r="E175" s="53" t="str">
        <f t="shared" si="638"/>
        <v>通常</v>
      </c>
      <c r="F175" s="53" t="str">
        <f t="shared" si="638"/>
        <v>通常</v>
      </c>
      <c r="G175" s="53" t="str">
        <f t="shared" si="638"/>
        <v>通常</v>
      </c>
      <c r="H175" s="53" t="str">
        <f t="shared" si="638"/>
        <v>通常</v>
      </c>
      <c r="I175" s="53" t="str">
        <f t="shared" si="638"/>
        <v>通常</v>
      </c>
      <c r="J175" s="53" t="str">
        <f t="shared" si="638"/>
        <v>通常</v>
      </c>
      <c r="K175" s="53" t="str">
        <f t="shared" si="638"/>
        <v>通常</v>
      </c>
      <c r="L175" s="53" t="str">
        <f t="shared" si="638"/>
        <v>通常</v>
      </c>
      <c r="M175" s="53" t="str">
        <f t="shared" si="638"/>
        <v>通常</v>
      </c>
      <c r="N175" s="53" t="str">
        <f t="shared" si="638"/>
        <v>通常</v>
      </c>
      <c r="O175" s="53" t="str">
        <f t="shared" si="638"/>
        <v>通常</v>
      </c>
      <c r="P175" s="53" t="str">
        <f t="shared" si="638"/>
        <v>通常</v>
      </c>
      <c r="Q175" s="53" t="str">
        <f t="shared" si="638"/>
        <v>通常</v>
      </c>
      <c r="R175" s="53" t="str">
        <f t="shared" si="638"/>
        <v>通常</v>
      </c>
      <c r="S175" s="53" t="str">
        <f t="shared" si="638"/>
        <v>通常</v>
      </c>
      <c r="T175" s="53" t="str">
        <f t="shared" si="638"/>
        <v>通常</v>
      </c>
      <c r="U175" s="53" t="str">
        <f t="shared" si="638"/>
        <v>通常</v>
      </c>
      <c r="V175" s="53" t="str">
        <f t="shared" si="638"/>
        <v>通常</v>
      </c>
      <c r="W175" s="53" t="str">
        <f t="shared" si="638"/>
        <v>通常</v>
      </c>
      <c r="X175" s="53" t="str">
        <f t="shared" si="638"/>
        <v>通常</v>
      </c>
      <c r="Y175" s="53" t="str">
        <f t="shared" si="638"/>
        <v>通常</v>
      </c>
      <c r="Z175" s="53" t="str">
        <f t="shared" si="638"/>
        <v>通常</v>
      </c>
      <c r="AA175" s="53" t="str">
        <f t="shared" si="638"/>
        <v>通常</v>
      </c>
      <c r="AB175" s="53" t="str">
        <f t="shared" si="638"/>
        <v>通常</v>
      </c>
      <c r="AC175" s="53" t="str">
        <f t="shared" si="638"/>
        <v>通常</v>
      </c>
      <c r="AD175" s="53" t="str">
        <f t="shared" si="638"/>
        <v>通常</v>
      </c>
      <c r="AE175" s="53" t="str">
        <f t="shared" si="638"/>
        <v>通常</v>
      </c>
      <c r="AF175" s="53" t="str">
        <f t="shared" si="638"/>
        <v>通常</v>
      </c>
      <c r="AG175" s="53" t="str">
        <f t="shared" si="638"/>
        <v>通常</v>
      </c>
      <c r="AI175" s="52"/>
      <c r="AJ175" s="37"/>
    </row>
    <row r="176" spans="2:36" hidden="1">
      <c r="C176" s="53" t="str">
        <f>IF(C172="","通常実績",C172)</f>
        <v>通常実績</v>
      </c>
      <c r="D176" s="53" t="str">
        <f t="shared" ref="D176:AG176" si="639">IF(D172="","通常実績",D172)</f>
        <v>通常実績</v>
      </c>
      <c r="E176" s="53" t="str">
        <f t="shared" si="639"/>
        <v>通常実績</v>
      </c>
      <c r="F176" s="53" t="str">
        <f t="shared" si="639"/>
        <v>通常実績</v>
      </c>
      <c r="G176" s="53" t="str">
        <f t="shared" si="639"/>
        <v>通常実績</v>
      </c>
      <c r="H176" s="53" t="str">
        <f t="shared" si="639"/>
        <v>通常実績</v>
      </c>
      <c r="I176" s="53" t="str">
        <f t="shared" si="639"/>
        <v>通常実績</v>
      </c>
      <c r="J176" s="53" t="str">
        <f t="shared" si="639"/>
        <v>通常実績</v>
      </c>
      <c r="K176" s="53" t="str">
        <f t="shared" si="639"/>
        <v>通常実績</v>
      </c>
      <c r="L176" s="53" t="str">
        <f t="shared" si="639"/>
        <v>通常実績</v>
      </c>
      <c r="M176" s="53" t="str">
        <f t="shared" si="639"/>
        <v>通常実績</v>
      </c>
      <c r="N176" s="53" t="str">
        <f t="shared" si="639"/>
        <v>通常実績</v>
      </c>
      <c r="O176" s="53" t="str">
        <f t="shared" si="639"/>
        <v>通常実績</v>
      </c>
      <c r="P176" s="53" t="str">
        <f t="shared" si="639"/>
        <v>通常実績</v>
      </c>
      <c r="Q176" s="53" t="str">
        <f t="shared" si="639"/>
        <v>通常実績</v>
      </c>
      <c r="R176" s="53" t="str">
        <f t="shared" si="639"/>
        <v>通常実績</v>
      </c>
      <c r="S176" s="53" t="str">
        <f t="shared" si="639"/>
        <v>通常実績</v>
      </c>
      <c r="T176" s="53" t="str">
        <f t="shared" si="639"/>
        <v>通常実績</v>
      </c>
      <c r="U176" s="53" t="str">
        <f t="shared" si="639"/>
        <v>通常実績</v>
      </c>
      <c r="V176" s="53" t="str">
        <f t="shared" si="639"/>
        <v>通常実績</v>
      </c>
      <c r="W176" s="53" t="str">
        <f t="shared" si="639"/>
        <v>通常実績</v>
      </c>
      <c r="X176" s="53" t="str">
        <f t="shared" si="639"/>
        <v>通常実績</v>
      </c>
      <c r="Y176" s="53" t="str">
        <f t="shared" si="639"/>
        <v>通常実績</v>
      </c>
      <c r="Z176" s="53" t="str">
        <f t="shared" si="639"/>
        <v>通常実績</v>
      </c>
      <c r="AA176" s="53" t="str">
        <f t="shared" si="639"/>
        <v>通常実績</v>
      </c>
      <c r="AB176" s="53" t="str">
        <f t="shared" si="639"/>
        <v>通常実績</v>
      </c>
      <c r="AC176" s="53" t="str">
        <f t="shared" si="639"/>
        <v>通常実績</v>
      </c>
      <c r="AD176" s="53" t="str">
        <f t="shared" si="639"/>
        <v>通常実績</v>
      </c>
      <c r="AE176" s="53" t="str">
        <f t="shared" si="639"/>
        <v>通常実績</v>
      </c>
      <c r="AF176" s="53" t="str">
        <f t="shared" si="639"/>
        <v>通常実績</v>
      </c>
      <c r="AG176" s="53" t="str">
        <f t="shared" si="639"/>
        <v>通常実績</v>
      </c>
      <c r="AI176" s="52"/>
      <c r="AJ176" s="37"/>
    </row>
    <row r="178" spans="2:36" hidden="1">
      <c r="C178" s="7">
        <f>YEAR(C181)</f>
        <v>2026</v>
      </c>
      <c r="D178" s="7">
        <f>MONTH(C181)</f>
        <v>5</v>
      </c>
    </row>
    <row r="179" spans="2:36">
      <c r="B179" s="11" t="s">
        <v>8</v>
      </c>
      <c r="C179" s="96">
        <f>C181</f>
        <v>46143</v>
      </c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8"/>
    </row>
    <row r="180" spans="2:36" hidden="1">
      <c r="B180" s="45"/>
      <c r="C180" s="29">
        <f>DATE($C178,$D178,1)</f>
        <v>46143</v>
      </c>
      <c r="D180" s="29">
        <f>C180+1</f>
        <v>46144</v>
      </c>
      <c r="E180" s="29">
        <f t="shared" ref="E180" si="640">D180+1</f>
        <v>46145</v>
      </c>
      <c r="F180" s="29">
        <f t="shared" ref="F180" si="641">E180+1</f>
        <v>46146</v>
      </c>
      <c r="G180" s="29">
        <f t="shared" ref="G180" si="642">F180+1</f>
        <v>46147</v>
      </c>
      <c r="H180" s="29">
        <f t="shared" ref="H180" si="643">G180+1</f>
        <v>46148</v>
      </c>
      <c r="I180" s="29">
        <f t="shared" ref="I180" si="644">H180+1</f>
        <v>46149</v>
      </c>
      <c r="J180" s="29">
        <f t="shared" ref="J180" si="645">I180+1</f>
        <v>46150</v>
      </c>
      <c r="K180" s="29">
        <f t="shared" ref="K180" si="646">J180+1</f>
        <v>46151</v>
      </c>
      <c r="L180" s="29">
        <f t="shared" ref="L180" si="647">K180+1</f>
        <v>46152</v>
      </c>
      <c r="M180" s="29">
        <f t="shared" ref="M180" si="648">L180+1</f>
        <v>46153</v>
      </c>
      <c r="N180" s="29">
        <f t="shared" ref="N180" si="649">M180+1</f>
        <v>46154</v>
      </c>
      <c r="O180" s="29">
        <f t="shared" ref="O180" si="650">N180+1</f>
        <v>46155</v>
      </c>
      <c r="P180" s="29">
        <f t="shared" ref="P180" si="651">O180+1</f>
        <v>46156</v>
      </c>
      <c r="Q180" s="29">
        <f t="shared" ref="Q180" si="652">P180+1</f>
        <v>46157</v>
      </c>
      <c r="R180" s="29">
        <f t="shared" ref="R180" si="653">Q180+1</f>
        <v>46158</v>
      </c>
      <c r="S180" s="29">
        <f t="shared" ref="S180" si="654">R180+1</f>
        <v>46159</v>
      </c>
      <c r="T180" s="29">
        <f t="shared" ref="T180" si="655">S180+1</f>
        <v>46160</v>
      </c>
      <c r="U180" s="29">
        <f t="shared" ref="U180" si="656">T180+1</f>
        <v>46161</v>
      </c>
      <c r="V180" s="29">
        <f t="shared" ref="V180" si="657">U180+1</f>
        <v>46162</v>
      </c>
      <c r="W180" s="29">
        <f t="shared" ref="W180" si="658">V180+1</f>
        <v>46163</v>
      </c>
      <c r="X180" s="29">
        <f t="shared" ref="X180" si="659">W180+1</f>
        <v>46164</v>
      </c>
      <c r="Y180" s="29">
        <f t="shared" ref="Y180" si="660">X180+1</f>
        <v>46165</v>
      </c>
      <c r="Z180" s="29">
        <f t="shared" ref="Z180" si="661">Y180+1</f>
        <v>46166</v>
      </c>
      <c r="AA180" s="29">
        <f t="shared" ref="AA180" si="662">Z180+1</f>
        <v>46167</v>
      </c>
      <c r="AB180" s="29">
        <f t="shared" ref="AB180" si="663">AA180+1</f>
        <v>46168</v>
      </c>
      <c r="AC180" s="29">
        <f t="shared" ref="AC180" si="664">AB180+1</f>
        <v>46169</v>
      </c>
      <c r="AD180" s="29">
        <f t="shared" ref="AD180" si="665">AC180+1</f>
        <v>46170</v>
      </c>
      <c r="AE180" s="29">
        <f t="shared" ref="AE180" si="666">AD180+1</f>
        <v>46171</v>
      </c>
      <c r="AF180" s="29">
        <f t="shared" ref="AF180" si="667">AE180+1</f>
        <v>46172</v>
      </c>
      <c r="AG180" s="29">
        <f t="shared" ref="AG180" si="668">AF180+1</f>
        <v>46173</v>
      </c>
      <c r="AH180" s="46"/>
      <c r="AI180" s="47"/>
    </row>
    <row r="181" spans="2:36">
      <c r="B181" s="27" t="s">
        <v>9</v>
      </c>
      <c r="C181" s="48">
        <f>IF(EDATE(C166,1)&gt;$G$8,"",EDATE(C166,1))</f>
        <v>46143</v>
      </c>
      <c r="D181" s="29">
        <f>IF(D180&gt;$G$8,"",IF(C181=EOMONTH(DATE($C178,$D178,1),0),"",IF(C181="","",C181+1)))</f>
        <v>46144</v>
      </c>
      <c r="E181" s="29">
        <f t="shared" ref="E181" si="669">IF(E180&gt;$G$8,"",IF(D181=EOMONTH(DATE($C178,$D178,1),0),"",IF(D181="","",D181+1)))</f>
        <v>46145</v>
      </c>
      <c r="F181" s="29">
        <f t="shared" ref="F181" si="670">IF(F180&gt;$G$8,"",IF(E181=EOMONTH(DATE($C178,$D178,1),0),"",IF(E181="","",E181+1)))</f>
        <v>46146</v>
      </c>
      <c r="G181" s="29">
        <f t="shared" ref="G181" si="671">IF(G180&gt;$G$8,"",IF(F181=EOMONTH(DATE($C178,$D178,1),0),"",IF(F181="","",F181+1)))</f>
        <v>46147</v>
      </c>
      <c r="H181" s="29">
        <f t="shared" ref="H181" si="672">IF(H180&gt;$G$8,"",IF(G181=EOMONTH(DATE($C178,$D178,1),0),"",IF(G181="","",G181+1)))</f>
        <v>46148</v>
      </c>
      <c r="I181" s="29">
        <f t="shared" ref="I181" si="673">IF(I180&gt;$G$8,"",IF(H181=EOMONTH(DATE($C178,$D178,1),0),"",IF(H181="","",H181+1)))</f>
        <v>46149</v>
      </c>
      <c r="J181" s="29">
        <f t="shared" ref="J181" si="674">IF(J180&gt;$G$8,"",IF(I181=EOMONTH(DATE($C178,$D178,1),0),"",IF(I181="","",I181+1)))</f>
        <v>46150</v>
      </c>
      <c r="K181" s="29">
        <f t="shared" ref="K181" si="675">IF(K180&gt;$G$8,"",IF(J181=EOMONTH(DATE($C178,$D178,1),0),"",IF(J181="","",J181+1)))</f>
        <v>46151</v>
      </c>
      <c r="L181" s="29">
        <f t="shared" ref="L181" si="676">IF(L180&gt;$G$8,"",IF(K181=EOMONTH(DATE($C178,$D178,1),0),"",IF(K181="","",K181+1)))</f>
        <v>46152</v>
      </c>
      <c r="M181" s="29">
        <f t="shared" ref="M181" si="677">IF(M180&gt;$G$8,"",IF(L181=EOMONTH(DATE($C178,$D178,1),0),"",IF(L181="","",L181+1)))</f>
        <v>46153</v>
      </c>
      <c r="N181" s="29">
        <f t="shared" ref="N181" si="678">IF(N180&gt;$G$8,"",IF(M181=EOMONTH(DATE($C178,$D178,1),0),"",IF(M181="","",M181+1)))</f>
        <v>46154</v>
      </c>
      <c r="O181" s="29">
        <f t="shared" ref="O181" si="679">IF(O180&gt;$G$8,"",IF(N181=EOMONTH(DATE($C178,$D178,1),0),"",IF(N181="","",N181+1)))</f>
        <v>46155</v>
      </c>
      <c r="P181" s="29">
        <f t="shared" ref="P181" si="680">IF(P180&gt;$G$8,"",IF(O181=EOMONTH(DATE($C178,$D178,1),0),"",IF(O181="","",O181+1)))</f>
        <v>46156</v>
      </c>
      <c r="Q181" s="29">
        <f t="shared" ref="Q181" si="681">IF(Q180&gt;$G$8,"",IF(P181=EOMONTH(DATE($C178,$D178,1),0),"",IF(P181="","",P181+1)))</f>
        <v>46157</v>
      </c>
      <c r="R181" s="29">
        <f t="shared" ref="R181" si="682">IF(R180&gt;$G$8,"",IF(Q181=EOMONTH(DATE($C178,$D178,1),0),"",IF(Q181="","",Q181+1)))</f>
        <v>46158</v>
      </c>
      <c r="S181" s="29">
        <f t="shared" ref="S181" si="683">IF(S180&gt;$G$8,"",IF(R181=EOMONTH(DATE($C178,$D178,1),0),"",IF(R181="","",R181+1)))</f>
        <v>46159</v>
      </c>
      <c r="T181" s="29">
        <f t="shared" ref="T181" si="684">IF(T180&gt;$G$8,"",IF(S181=EOMONTH(DATE($C178,$D178,1),0),"",IF(S181="","",S181+1)))</f>
        <v>46160</v>
      </c>
      <c r="U181" s="29">
        <f t="shared" ref="U181" si="685">IF(U180&gt;$G$8,"",IF(T181=EOMONTH(DATE($C178,$D178,1),0),"",IF(T181="","",T181+1)))</f>
        <v>46161</v>
      </c>
      <c r="V181" s="29">
        <f t="shared" ref="V181" si="686">IF(V180&gt;$G$8,"",IF(U181=EOMONTH(DATE($C178,$D178,1),0),"",IF(U181="","",U181+1)))</f>
        <v>46162</v>
      </c>
      <c r="W181" s="29">
        <f t="shared" ref="W181" si="687">IF(W180&gt;$G$8,"",IF(V181=EOMONTH(DATE($C178,$D178,1),0),"",IF(V181="","",V181+1)))</f>
        <v>46163</v>
      </c>
      <c r="X181" s="29">
        <f t="shared" ref="X181" si="688">IF(X180&gt;$G$8,"",IF(W181=EOMONTH(DATE($C178,$D178,1),0),"",IF(W181="","",W181+1)))</f>
        <v>46164</v>
      </c>
      <c r="Y181" s="29">
        <f t="shared" ref="Y181" si="689">IF(Y180&gt;$G$8,"",IF(X181=EOMONTH(DATE($C178,$D178,1),0),"",IF(X181="","",X181+1)))</f>
        <v>46165</v>
      </c>
      <c r="Z181" s="29">
        <f t="shared" ref="Z181" si="690">IF(Z180&gt;$G$8,"",IF(Y181=EOMONTH(DATE($C178,$D178,1),0),"",IF(Y181="","",Y181+1)))</f>
        <v>46166</v>
      </c>
      <c r="AA181" s="29">
        <f t="shared" ref="AA181" si="691">IF(AA180&gt;$G$8,"",IF(Z181=EOMONTH(DATE($C178,$D178,1),0),"",IF(Z181="","",Z181+1)))</f>
        <v>46167</v>
      </c>
      <c r="AB181" s="29">
        <f t="shared" ref="AB181" si="692">IF(AB180&gt;$G$8,"",IF(AA181=EOMONTH(DATE($C178,$D178,1),0),"",IF(AA181="","",AA181+1)))</f>
        <v>46168</v>
      </c>
      <c r="AC181" s="29">
        <f t="shared" ref="AC181" si="693">IF(AC180&gt;$G$8,"",IF(AB181=EOMONTH(DATE($C178,$D178,1),0),"",IF(AB181="","",AB181+1)))</f>
        <v>46169</v>
      </c>
      <c r="AD181" s="29">
        <f t="shared" ref="AD181" si="694">IF(AD180&gt;$G$8,"",IF(AC181=EOMONTH(DATE($C178,$D178,1),0),"",IF(AC181="","",AC181+1)))</f>
        <v>46170</v>
      </c>
      <c r="AE181" s="29">
        <f t="shared" ref="AE181" si="695">IF(AE180&gt;$G$8,"",IF(AD181=EOMONTH(DATE($C178,$D178,1),0),"",IF(AD181="","",AD181+1)))</f>
        <v>46171</v>
      </c>
      <c r="AF181" s="29">
        <f t="shared" ref="AF181" si="696">IF(AF180&gt;$G$8,"",IF(AE181=EOMONTH(DATE($C178,$D178,1),0),"",IF(AE181="","",AE181+1)))</f>
        <v>46172</v>
      </c>
      <c r="AG181" s="29">
        <f t="shared" ref="AG181" si="697">IF(AG180&gt;$G$8,"",IF(AF181=EOMONTH(DATE($C178,$D178,1),0),"",IF(AF181="","",AF181+1)))</f>
        <v>46173</v>
      </c>
      <c r="AH181" s="30" t="s">
        <v>28</v>
      </c>
      <c r="AI181" s="31">
        <f>+COUNTIFS(C182:AG182,"土",C186:AG186,"")+COUNTIFS(C182:AG182,"日",C186:AG186,"")</f>
        <v>10</v>
      </c>
    </row>
    <row r="182" spans="2:36">
      <c r="B182" s="32" t="s">
        <v>11</v>
      </c>
      <c r="C182" s="33" t="str">
        <f>IFERROR(TEXT(WEEKDAY(+C181),"aaa"),"")</f>
        <v>金</v>
      </c>
      <c r="D182" s="33" t="str">
        <f t="shared" ref="D182:AG182" si="698">IFERROR(TEXT(WEEKDAY(+D181),"aaa"),"")</f>
        <v>土</v>
      </c>
      <c r="E182" s="33" t="str">
        <f t="shared" si="698"/>
        <v>日</v>
      </c>
      <c r="F182" s="33" t="str">
        <f t="shared" si="698"/>
        <v>月</v>
      </c>
      <c r="G182" s="33" t="str">
        <f t="shared" si="698"/>
        <v>火</v>
      </c>
      <c r="H182" s="33" t="str">
        <f t="shared" si="698"/>
        <v>水</v>
      </c>
      <c r="I182" s="33" t="str">
        <f t="shared" si="698"/>
        <v>木</v>
      </c>
      <c r="J182" s="33" t="str">
        <f t="shared" si="698"/>
        <v>金</v>
      </c>
      <c r="K182" s="33" t="str">
        <f t="shared" si="698"/>
        <v>土</v>
      </c>
      <c r="L182" s="33" t="str">
        <f t="shared" si="698"/>
        <v>日</v>
      </c>
      <c r="M182" s="33" t="str">
        <f t="shared" si="698"/>
        <v>月</v>
      </c>
      <c r="N182" s="33" t="str">
        <f t="shared" si="698"/>
        <v>火</v>
      </c>
      <c r="O182" s="33" t="str">
        <f t="shared" si="698"/>
        <v>水</v>
      </c>
      <c r="P182" s="33" t="str">
        <f t="shared" si="698"/>
        <v>木</v>
      </c>
      <c r="Q182" s="33" t="str">
        <f t="shared" si="698"/>
        <v>金</v>
      </c>
      <c r="R182" s="33" t="str">
        <f t="shared" si="698"/>
        <v>土</v>
      </c>
      <c r="S182" s="33" t="str">
        <f t="shared" si="698"/>
        <v>日</v>
      </c>
      <c r="T182" s="33" t="str">
        <f t="shared" si="698"/>
        <v>月</v>
      </c>
      <c r="U182" s="33" t="str">
        <f t="shared" si="698"/>
        <v>火</v>
      </c>
      <c r="V182" s="33" t="str">
        <f t="shared" si="698"/>
        <v>水</v>
      </c>
      <c r="W182" s="33" t="str">
        <f t="shared" si="698"/>
        <v>木</v>
      </c>
      <c r="X182" s="33" t="str">
        <f t="shared" si="698"/>
        <v>金</v>
      </c>
      <c r="Y182" s="33" t="str">
        <f t="shared" si="698"/>
        <v>土</v>
      </c>
      <c r="Z182" s="33" t="str">
        <f t="shared" si="698"/>
        <v>日</v>
      </c>
      <c r="AA182" s="33" t="str">
        <f t="shared" si="698"/>
        <v>月</v>
      </c>
      <c r="AB182" s="33" t="str">
        <f t="shared" si="698"/>
        <v>火</v>
      </c>
      <c r="AC182" s="33" t="str">
        <f t="shared" si="698"/>
        <v>水</v>
      </c>
      <c r="AD182" s="33" t="str">
        <f t="shared" si="698"/>
        <v>木</v>
      </c>
      <c r="AE182" s="33" t="str">
        <f t="shared" si="698"/>
        <v>金</v>
      </c>
      <c r="AF182" s="33" t="str">
        <f t="shared" si="698"/>
        <v>土</v>
      </c>
      <c r="AG182" s="33" t="str">
        <f t="shared" si="698"/>
        <v>日</v>
      </c>
      <c r="AH182" s="30" t="s">
        <v>12</v>
      </c>
      <c r="AI182" s="31">
        <f>+COUNTIF(C186:AG186,"夏休")+COUNTIF(C186:AG186,"冬休")+COUNTIF(C186:AG186,"中止")</f>
        <v>0</v>
      </c>
    </row>
    <row r="183" spans="2:36" ht="13.5" customHeight="1">
      <c r="B183" s="102" t="s">
        <v>13</v>
      </c>
      <c r="C183" s="108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114"/>
      <c r="AE183" s="114"/>
      <c r="AF183" s="99"/>
      <c r="AG183" s="117"/>
      <c r="AH183" s="34" t="s">
        <v>14</v>
      </c>
      <c r="AI183" s="35">
        <f>COUNT(C181:AG181)-AI182</f>
        <v>31</v>
      </c>
    </row>
    <row r="184" spans="2:36" ht="13.5" customHeight="1">
      <c r="B184" s="103"/>
      <c r="C184" s="109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15"/>
      <c r="AE184" s="115"/>
      <c r="AF184" s="100"/>
      <c r="AG184" s="118"/>
      <c r="AH184" s="34" t="s">
        <v>15</v>
      </c>
      <c r="AI184" s="36">
        <f>+COUNTIF(C187:AG187,"休")</f>
        <v>0</v>
      </c>
      <c r="AJ184" s="37" t="str">
        <f>IF(AI185&gt;0.285,"",IF(AI184&lt;AI181,"←計画日数が足りません",""))</f>
        <v>←計画日数が足りません</v>
      </c>
    </row>
    <row r="185" spans="2:36" ht="13.5" customHeight="1">
      <c r="B185" s="104"/>
      <c r="C185" s="110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16"/>
      <c r="AE185" s="116"/>
      <c r="AF185" s="101"/>
      <c r="AG185" s="119"/>
      <c r="AH185" s="34" t="s">
        <v>16</v>
      </c>
      <c r="AI185" s="49">
        <f>+AI184/AI183</f>
        <v>0</v>
      </c>
    </row>
    <row r="186" spans="2:36">
      <c r="B186" s="39" t="s">
        <v>17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34" t="s">
        <v>19</v>
      </c>
      <c r="AI186" s="36">
        <f>+COUNTIF(C188:AG188,"*休")</f>
        <v>0</v>
      </c>
    </row>
    <row r="187" spans="2:36">
      <c r="B187" s="32" t="s">
        <v>20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54"/>
      <c r="AH187" s="40" t="s">
        <v>21</v>
      </c>
      <c r="AI187" s="50">
        <f>+AI186/AI183</f>
        <v>0</v>
      </c>
    </row>
    <row r="188" spans="2:36">
      <c r="B188" s="42" t="s">
        <v>22</v>
      </c>
      <c r="C188" s="55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7"/>
      <c r="AH188" s="43" t="s">
        <v>29</v>
      </c>
      <c r="AI188" s="44" t="str">
        <f>_xlfn.IFS(AI187&gt;=0.285,"OK",AI181&lt;=AI186,"OK",AI181&gt;AI186,"NG")</f>
        <v>NG</v>
      </c>
      <c r="AJ188" s="37" t="str">
        <f>IF(AI188="NG","←月単位未達成","←月単位達成")</f>
        <v>←月単位未達成</v>
      </c>
    </row>
    <row r="189" spans="2:36" hidden="1">
      <c r="C189" s="53" t="str">
        <f>IF($C186="","通常",C186)</f>
        <v>通常</v>
      </c>
      <c r="D189" s="53" t="str">
        <f t="shared" ref="D189:AG189" si="699">IF(D186="","通常",D186)</f>
        <v>通常</v>
      </c>
      <c r="E189" s="53" t="str">
        <f t="shared" si="699"/>
        <v>通常</v>
      </c>
      <c r="F189" s="53" t="str">
        <f t="shared" si="699"/>
        <v>通常</v>
      </c>
      <c r="G189" s="53" t="str">
        <f t="shared" si="699"/>
        <v>通常</v>
      </c>
      <c r="H189" s="53" t="str">
        <f t="shared" si="699"/>
        <v>通常</v>
      </c>
      <c r="I189" s="53" t="str">
        <f t="shared" si="699"/>
        <v>通常</v>
      </c>
      <c r="J189" s="53" t="str">
        <f t="shared" si="699"/>
        <v>通常</v>
      </c>
      <c r="K189" s="53" t="str">
        <f t="shared" si="699"/>
        <v>通常</v>
      </c>
      <c r="L189" s="53" t="str">
        <f t="shared" si="699"/>
        <v>通常</v>
      </c>
      <c r="M189" s="53" t="str">
        <f t="shared" si="699"/>
        <v>通常</v>
      </c>
      <c r="N189" s="53" t="str">
        <f t="shared" si="699"/>
        <v>通常</v>
      </c>
      <c r="O189" s="53" t="str">
        <f t="shared" si="699"/>
        <v>通常</v>
      </c>
      <c r="P189" s="53" t="str">
        <f t="shared" si="699"/>
        <v>通常</v>
      </c>
      <c r="Q189" s="53" t="str">
        <f t="shared" si="699"/>
        <v>通常</v>
      </c>
      <c r="R189" s="53" t="str">
        <f t="shared" si="699"/>
        <v>通常</v>
      </c>
      <c r="S189" s="53" t="str">
        <f t="shared" si="699"/>
        <v>通常</v>
      </c>
      <c r="T189" s="53" t="str">
        <f t="shared" si="699"/>
        <v>通常</v>
      </c>
      <c r="U189" s="53" t="str">
        <f t="shared" si="699"/>
        <v>通常</v>
      </c>
      <c r="V189" s="53" t="str">
        <f t="shared" si="699"/>
        <v>通常</v>
      </c>
      <c r="W189" s="53" t="str">
        <f t="shared" si="699"/>
        <v>通常</v>
      </c>
      <c r="X189" s="53" t="str">
        <f t="shared" si="699"/>
        <v>通常</v>
      </c>
      <c r="Y189" s="53" t="str">
        <f t="shared" si="699"/>
        <v>通常</v>
      </c>
      <c r="Z189" s="53" t="str">
        <f t="shared" si="699"/>
        <v>通常</v>
      </c>
      <c r="AA189" s="53" t="str">
        <f t="shared" si="699"/>
        <v>通常</v>
      </c>
      <c r="AB189" s="53" t="str">
        <f t="shared" si="699"/>
        <v>通常</v>
      </c>
      <c r="AC189" s="53" t="str">
        <f t="shared" si="699"/>
        <v>通常</v>
      </c>
      <c r="AD189" s="53" t="str">
        <f t="shared" si="699"/>
        <v>通常</v>
      </c>
      <c r="AE189" s="53" t="str">
        <f t="shared" si="699"/>
        <v>通常</v>
      </c>
      <c r="AF189" s="53" t="str">
        <f t="shared" si="699"/>
        <v>通常</v>
      </c>
      <c r="AG189" s="53" t="str">
        <f t="shared" si="699"/>
        <v>通常</v>
      </c>
      <c r="AI189" s="52"/>
      <c r="AJ189" s="37"/>
    </row>
    <row r="190" spans="2:36" hidden="1">
      <c r="C190" s="53" t="str">
        <f>IF(C186="","通常実績",C186)</f>
        <v>通常実績</v>
      </c>
      <c r="D190" s="53" t="str">
        <f t="shared" ref="D190:AG190" si="700">IF(D186="","通常実績",D186)</f>
        <v>通常実績</v>
      </c>
      <c r="E190" s="53" t="str">
        <f t="shared" si="700"/>
        <v>通常実績</v>
      </c>
      <c r="F190" s="53" t="str">
        <f t="shared" si="700"/>
        <v>通常実績</v>
      </c>
      <c r="G190" s="53" t="str">
        <f t="shared" si="700"/>
        <v>通常実績</v>
      </c>
      <c r="H190" s="53" t="str">
        <f t="shared" si="700"/>
        <v>通常実績</v>
      </c>
      <c r="I190" s="53" t="str">
        <f t="shared" si="700"/>
        <v>通常実績</v>
      </c>
      <c r="J190" s="53" t="str">
        <f t="shared" si="700"/>
        <v>通常実績</v>
      </c>
      <c r="K190" s="53" t="str">
        <f t="shared" si="700"/>
        <v>通常実績</v>
      </c>
      <c r="L190" s="53" t="str">
        <f t="shared" si="700"/>
        <v>通常実績</v>
      </c>
      <c r="M190" s="53" t="str">
        <f t="shared" si="700"/>
        <v>通常実績</v>
      </c>
      <c r="N190" s="53" t="str">
        <f t="shared" si="700"/>
        <v>通常実績</v>
      </c>
      <c r="O190" s="53" t="str">
        <f t="shared" si="700"/>
        <v>通常実績</v>
      </c>
      <c r="P190" s="53" t="str">
        <f t="shared" si="700"/>
        <v>通常実績</v>
      </c>
      <c r="Q190" s="53" t="str">
        <f t="shared" si="700"/>
        <v>通常実績</v>
      </c>
      <c r="R190" s="53" t="str">
        <f t="shared" si="700"/>
        <v>通常実績</v>
      </c>
      <c r="S190" s="53" t="str">
        <f t="shared" si="700"/>
        <v>通常実績</v>
      </c>
      <c r="T190" s="53" t="str">
        <f t="shared" si="700"/>
        <v>通常実績</v>
      </c>
      <c r="U190" s="53" t="str">
        <f t="shared" si="700"/>
        <v>通常実績</v>
      </c>
      <c r="V190" s="53" t="str">
        <f t="shared" si="700"/>
        <v>通常実績</v>
      </c>
      <c r="W190" s="53" t="str">
        <f t="shared" si="700"/>
        <v>通常実績</v>
      </c>
      <c r="X190" s="53" t="str">
        <f t="shared" si="700"/>
        <v>通常実績</v>
      </c>
      <c r="Y190" s="53" t="str">
        <f t="shared" si="700"/>
        <v>通常実績</v>
      </c>
      <c r="Z190" s="53" t="str">
        <f t="shared" si="700"/>
        <v>通常実績</v>
      </c>
      <c r="AA190" s="53" t="str">
        <f t="shared" si="700"/>
        <v>通常実績</v>
      </c>
      <c r="AB190" s="53" t="str">
        <f t="shared" si="700"/>
        <v>通常実績</v>
      </c>
      <c r="AC190" s="53" t="str">
        <f t="shared" si="700"/>
        <v>通常実績</v>
      </c>
      <c r="AD190" s="53" t="str">
        <f t="shared" si="700"/>
        <v>通常実績</v>
      </c>
      <c r="AE190" s="53" t="str">
        <f t="shared" si="700"/>
        <v>通常実績</v>
      </c>
      <c r="AF190" s="53" t="str">
        <f t="shared" si="700"/>
        <v>通常実績</v>
      </c>
      <c r="AG190" s="53" t="str">
        <f t="shared" si="700"/>
        <v>通常実績</v>
      </c>
      <c r="AI190" s="52"/>
      <c r="AJ190" s="37"/>
    </row>
    <row r="192" spans="2:36" hidden="1">
      <c r="C192" s="7">
        <f>YEAR(C195)</f>
        <v>2026</v>
      </c>
      <c r="D192" s="7">
        <f>MONTH(C195)</f>
        <v>6</v>
      </c>
    </row>
    <row r="193" spans="2:36">
      <c r="B193" s="11" t="s">
        <v>8</v>
      </c>
      <c r="C193" s="96">
        <f>C195</f>
        <v>46174</v>
      </c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8"/>
    </row>
    <row r="194" spans="2:36" hidden="1">
      <c r="B194" s="45"/>
      <c r="C194" s="29">
        <f>DATE($C192,$D192,1)</f>
        <v>46174</v>
      </c>
      <c r="D194" s="29">
        <f>C194+1</f>
        <v>46175</v>
      </c>
      <c r="E194" s="29">
        <f t="shared" ref="E194" si="701">D194+1</f>
        <v>46176</v>
      </c>
      <c r="F194" s="29">
        <f t="shared" ref="F194" si="702">E194+1</f>
        <v>46177</v>
      </c>
      <c r="G194" s="29">
        <f t="shared" ref="G194" si="703">F194+1</f>
        <v>46178</v>
      </c>
      <c r="H194" s="29">
        <f t="shared" ref="H194" si="704">G194+1</f>
        <v>46179</v>
      </c>
      <c r="I194" s="29">
        <f t="shared" ref="I194" si="705">H194+1</f>
        <v>46180</v>
      </c>
      <c r="J194" s="29">
        <f t="shared" ref="J194" si="706">I194+1</f>
        <v>46181</v>
      </c>
      <c r="K194" s="29">
        <f t="shared" ref="K194" si="707">J194+1</f>
        <v>46182</v>
      </c>
      <c r="L194" s="29">
        <f t="shared" ref="L194" si="708">K194+1</f>
        <v>46183</v>
      </c>
      <c r="M194" s="29">
        <f t="shared" ref="M194" si="709">L194+1</f>
        <v>46184</v>
      </c>
      <c r="N194" s="29">
        <f t="shared" ref="N194" si="710">M194+1</f>
        <v>46185</v>
      </c>
      <c r="O194" s="29">
        <f t="shared" ref="O194" si="711">N194+1</f>
        <v>46186</v>
      </c>
      <c r="P194" s="29">
        <f t="shared" ref="P194" si="712">O194+1</f>
        <v>46187</v>
      </c>
      <c r="Q194" s="29">
        <f t="shared" ref="Q194" si="713">P194+1</f>
        <v>46188</v>
      </c>
      <c r="R194" s="29">
        <f t="shared" ref="R194" si="714">Q194+1</f>
        <v>46189</v>
      </c>
      <c r="S194" s="29">
        <f t="shared" ref="S194" si="715">R194+1</f>
        <v>46190</v>
      </c>
      <c r="T194" s="29">
        <f t="shared" ref="T194" si="716">S194+1</f>
        <v>46191</v>
      </c>
      <c r="U194" s="29">
        <f t="shared" ref="U194" si="717">T194+1</f>
        <v>46192</v>
      </c>
      <c r="V194" s="29">
        <f t="shared" ref="V194" si="718">U194+1</f>
        <v>46193</v>
      </c>
      <c r="W194" s="29">
        <f t="shared" ref="W194" si="719">V194+1</f>
        <v>46194</v>
      </c>
      <c r="X194" s="29">
        <f t="shared" ref="X194" si="720">W194+1</f>
        <v>46195</v>
      </c>
      <c r="Y194" s="29">
        <f t="shared" ref="Y194" si="721">X194+1</f>
        <v>46196</v>
      </c>
      <c r="Z194" s="29">
        <f t="shared" ref="Z194" si="722">Y194+1</f>
        <v>46197</v>
      </c>
      <c r="AA194" s="29">
        <f t="shared" ref="AA194" si="723">Z194+1</f>
        <v>46198</v>
      </c>
      <c r="AB194" s="29">
        <f t="shared" ref="AB194" si="724">AA194+1</f>
        <v>46199</v>
      </c>
      <c r="AC194" s="29">
        <f t="shared" ref="AC194" si="725">AB194+1</f>
        <v>46200</v>
      </c>
      <c r="AD194" s="29">
        <f t="shared" ref="AD194" si="726">AC194+1</f>
        <v>46201</v>
      </c>
      <c r="AE194" s="29">
        <f t="shared" ref="AE194" si="727">AD194+1</f>
        <v>46202</v>
      </c>
      <c r="AF194" s="29">
        <f t="shared" ref="AF194" si="728">AE194+1</f>
        <v>46203</v>
      </c>
      <c r="AG194" s="29">
        <f t="shared" ref="AG194" si="729">AF194+1</f>
        <v>46204</v>
      </c>
      <c r="AH194" s="46"/>
      <c r="AI194" s="47"/>
    </row>
    <row r="195" spans="2:36">
      <c r="B195" s="27" t="s">
        <v>9</v>
      </c>
      <c r="C195" s="48">
        <f>IF(EDATE(C180,1)&gt;$G$8,"",EDATE(C180,1))</f>
        <v>46174</v>
      </c>
      <c r="D195" s="29">
        <f>IF(D194&gt;$G$8,"",IF(C195=EOMONTH(DATE($C192,$D192,1),0),"",IF(C195="","",C195+1)))</f>
        <v>46175</v>
      </c>
      <c r="E195" s="29">
        <f t="shared" ref="E195" si="730">IF(E194&gt;$G$8,"",IF(D195=EOMONTH(DATE($C192,$D192,1),0),"",IF(D195="","",D195+1)))</f>
        <v>46176</v>
      </c>
      <c r="F195" s="29">
        <f t="shared" ref="F195" si="731">IF(F194&gt;$G$8,"",IF(E195=EOMONTH(DATE($C192,$D192,1),0),"",IF(E195="","",E195+1)))</f>
        <v>46177</v>
      </c>
      <c r="G195" s="29">
        <f t="shared" ref="G195" si="732">IF(G194&gt;$G$8,"",IF(F195=EOMONTH(DATE($C192,$D192,1),0),"",IF(F195="","",F195+1)))</f>
        <v>46178</v>
      </c>
      <c r="H195" s="29">
        <f t="shared" ref="H195" si="733">IF(H194&gt;$G$8,"",IF(G195=EOMONTH(DATE($C192,$D192,1),0),"",IF(G195="","",G195+1)))</f>
        <v>46179</v>
      </c>
      <c r="I195" s="29">
        <f t="shared" ref="I195" si="734">IF(I194&gt;$G$8,"",IF(H195=EOMONTH(DATE($C192,$D192,1),0),"",IF(H195="","",H195+1)))</f>
        <v>46180</v>
      </c>
      <c r="J195" s="29">
        <f t="shared" ref="J195" si="735">IF(J194&gt;$G$8,"",IF(I195=EOMONTH(DATE($C192,$D192,1),0),"",IF(I195="","",I195+1)))</f>
        <v>46181</v>
      </c>
      <c r="K195" s="29">
        <f t="shared" ref="K195" si="736">IF(K194&gt;$G$8,"",IF(J195=EOMONTH(DATE($C192,$D192,1),0),"",IF(J195="","",J195+1)))</f>
        <v>46182</v>
      </c>
      <c r="L195" s="29">
        <f t="shared" ref="L195" si="737">IF(L194&gt;$G$8,"",IF(K195=EOMONTH(DATE($C192,$D192,1),0),"",IF(K195="","",K195+1)))</f>
        <v>46183</v>
      </c>
      <c r="M195" s="29">
        <f t="shared" ref="M195" si="738">IF(M194&gt;$G$8,"",IF(L195=EOMONTH(DATE($C192,$D192,1),0),"",IF(L195="","",L195+1)))</f>
        <v>46184</v>
      </c>
      <c r="N195" s="29">
        <f t="shared" ref="N195" si="739">IF(N194&gt;$G$8,"",IF(M195=EOMONTH(DATE($C192,$D192,1),0),"",IF(M195="","",M195+1)))</f>
        <v>46185</v>
      </c>
      <c r="O195" s="29">
        <f t="shared" ref="O195" si="740">IF(O194&gt;$G$8,"",IF(N195=EOMONTH(DATE($C192,$D192,1),0),"",IF(N195="","",N195+1)))</f>
        <v>46186</v>
      </c>
      <c r="P195" s="29">
        <f t="shared" ref="P195" si="741">IF(P194&gt;$G$8,"",IF(O195=EOMONTH(DATE($C192,$D192,1),0),"",IF(O195="","",O195+1)))</f>
        <v>46187</v>
      </c>
      <c r="Q195" s="29">
        <f t="shared" ref="Q195" si="742">IF(Q194&gt;$G$8,"",IF(P195=EOMONTH(DATE($C192,$D192,1),0),"",IF(P195="","",P195+1)))</f>
        <v>46188</v>
      </c>
      <c r="R195" s="29">
        <f t="shared" ref="R195" si="743">IF(R194&gt;$G$8,"",IF(Q195=EOMONTH(DATE($C192,$D192,1),0),"",IF(Q195="","",Q195+1)))</f>
        <v>46189</v>
      </c>
      <c r="S195" s="29">
        <f t="shared" ref="S195" si="744">IF(S194&gt;$G$8,"",IF(R195=EOMONTH(DATE($C192,$D192,1),0),"",IF(R195="","",R195+1)))</f>
        <v>46190</v>
      </c>
      <c r="T195" s="29">
        <f t="shared" ref="T195" si="745">IF(T194&gt;$G$8,"",IF(S195=EOMONTH(DATE($C192,$D192,1),0),"",IF(S195="","",S195+1)))</f>
        <v>46191</v>
      </c>
      <c r="U195" s="29">
        <f t="shared" ref="U195" si="746">IF(U194&gt;$G$8,"",IF(T195=EOMONTH(DATE($C192,$D192,1),0),"",IF(T195="","",T195+1)))</f>
        <v>46192</v>
      </c>
      <c r="V195" s="29">
        <f t="shared" ref="V195" si="747">IF(V194&gt;$G$8,"",IF(U195=EOMONTH(DATE($C192,$D192,1),0),"",IF(U195="","",U195+1)))</f>
        <v>46193</v>
      </c>
      <c r="W195" s="29">
        <f t="shared" ref="W195" si="748">IF(W194&gt;$G$8,"",IF(V195=EOMONTH(DATE($C192,$D192,1),0),"",IF(V195="","",V195+1)))</f>
        <v>46194</v>
      </c>
      <c r="X195" s="29">
        <f t="shared" ref="X195" si="749">IF(X194&gt;$G$8,"",IF(W195=EOMONTH(DATE($C192,$D192,1),0),"",IF(W195="","",W195+1)))</f>
        <v>46195</v>
      </c>
      <c r="Y195" s="29">
        <f t="shared" ref="Y195" si="750">IF(Y194&gt;$G$8,"",IF(X195=EOMONTH(DATE($C192,$D192,1),0),"",IF(X195="","",X195+1)))</f>
        <v>46196</v>
      </c>
      <c r="Z195" s="29">
        <f t="shared" ref="Z195" si="751">IF(Z194&gt;$G$8,"",IF(Y195=EOMONTH(DATE($C192,$D192,1),0),"",IF(Y195="","",Y195+1)))</f>
        <v>46197</v>
      </c>
      <c r="AA195" s="29">
        <f t="shared" ref="AA195" si="752">IF(AA194&gt;$G$8,"",IF(Z195=EOMONTH(DATE($C192,$D192,1),0),"",IF(Z195="","",Z195+1)))</f>
        <v>46198</v>
      </c>
      <c r="AB195" s="29">
        <f t="shared" ref="AB195" si="753">IF(AB194&gt;$G$8,"",IF(AA195=EOMONTH(DATE($C192,$D192,1),0),"",IF(AA195="","",AA195+1)))</f>
        <v>46199</v>
      </c>
      <c r="AC195" s="29">
        <f t="shared" ref="AC195" si="754">IF(AC194&gt;$G$8,"",IF(AB195=EOMONTH(DATE($C192,$D192,1),0),"",IF(AB195="","",AB195+1)))</f>
        <v>46200</v>
      </c>
      <c r="AD195" s="29">
        <f t="shared" ref="AD195" si="755">IF(AD194&gt;$G$8,"",IF(AC195=EOMONTH(DATE($C192,$D192,1),0),"",IF(AC195="","",AC195+1)))</f>
        <v>46201</v>
      </c>
      <c r="AE195" s="29">
        <f t="shared" ref="AE195" si="756">IF(AE194&gt;$G$8,"",IF(AD195=EOMONTH(DATE($C192,$D192,1),0),"",IF(AD195="","",AD195+1)))</f>
        <v>46202</v>
      </c>
      <c r="AF195" s="29">
        <f t="shared" ref="AF195" si="757">IF(AF194&gt;$G$8,"",IF(AE195=EOMONTH(DATE($C192,$D192,1),0),"",IF(AE195="","",AE195+1)))</f>
        <v>46203</v>
      </c>
      <c r="AG195" s="29" t="str">
        <f t="shared" ref="AG195" si="758">IF(AG194&gt;$G$8,"",IF(AF195=EOMONTH(DATE($C192,$D192,1),0),"",IF(AF195="","",AF195+1)))</f>
        <v/>
      </c>
      <c r="AH195" s="30" t="s">
        <v>28</v>
      </c>
      <c r="AI195" s="31">
        <f>+COUNTIFS(C196:AG196,"土",C200:AG200,"")+COUNTIFS(C196:AG196,"日",C200:AG200,"")</f>
        <v>8</v>
      </c>
    </row>
    <row r="196" spans="2:36">
      <c r="B196" s="32" t="s">
        <v>11</v>
      </c>
      <c r="C196" s="33" t="str">
        <f>IFERROR(TEXT(WEEKDAY(+C195),"aaa"),"")</f>
        <v>月</v>
      </c>
      <c r="D196" s="33" t="str">
        <f t="shared" ref="D196:AG196" si="759">IFERROR(TEXT(WEEKDAY(+D195),"aaa"),"")</f>
        <v>火</v>
      </c>
      <c r="E196" s="33" t="str">
        <f t="shared" si="759"/>
        <v>水</v>
      </c>
      <c r="F196" s="33" t="str">
        <f t="shared" si="759"/>
        <v>木</v>
      </c>
      <c r="G196" s="33" t="str">
        <f t="shared" si="759"/>
        <v>金</v>
      </c>
      <c r="H196" s="33" t="str">
        <f t="shared" si="759"/>
        <v>土</v>
      </c>
      <c r="I196" s="33" t="str">
        <f t="shared" si="759"/>
        <v>日</v>
      </c>
      <c r="J196" s="33" t="str">
        <f t="shared" si="759"/>
        <v>月</v>
      </c>
      <c r="K196" s="33" t="str">
        <f t="shared" si="759"/>
        <v>火</v>
      </c>
      <c r="L196" s="33" t="str">
        <f t="shared" si="759"/>
        <v>水</v>
      </c>
      <c r="M196" s="33" t="str">
        <f t="shared" si="759"/>
        <v>木</v>
      </c>
      <c r="N196" s="33" t="str">
        <f t="shared" si="759"/>
        <v>金</v>
      </c>
      <c r="O196" s="33" t="str">
        <f t="shared" si="759"/>
        <v>土</v>
      </c>
      <c r="P196" s="33" t="str">
        <f t="shared" si="759"/>
        <v>日</v>
      </c>
      <c r="Q196" s="33" t="str">
        <f t="shared" si="759"/>
        <v>月</v>
      </c>
      <c r="R196" s="33" t="str">
        <f t="shared" si="759"/>
        <v>火</v>
      </c>
      <c r="S196" s="33" t="str">
        <f t="shared" si="759"/>
        <v>水</v>
      </c>
      <c r="T196" s="33" t="str">
        <f t="shared" si="759"/>
        <v>木</v>
      </c>
      <c r="U196" s="33" t="str">
        <f t="shared" si="759"/>
        <v>金</v>
      </c>
      <c r="V196" s="33" t="str">
        <f t="shared" si="759"/>
        <v>土</v>
      </c>
      <c r="W196" s="33" t="str">
        <f t="shared" si="759"/>
        <v>日</v>
      </c>
      <c r="X196" s="33" t="str">
        <f t="shared" si="759"/>
        <v>月</v>
      </c>
      <c r="Y196" s="33" t="str">
        <f t="shared" si="759"/>
        <v>火</v>
      </c>
      <c r="Z196" s="33" t="str">
        <f t="shared" si="759"/>
        <v>水</v>
      </c>
      <c r="AA196" s="33" t="str">
        <f t="shared" si="759"/>
        <v>木</v>
      </c>
      <c r="AB196" s="33" t="str">
        <f t="shared" si="759"/>
        <v>金</v>
      </c>
      <c r="AC196" s="33" t="str">
        <f t="shared" si="759"/>
        <v>土</v>
      </c>
      <c r="AD196" s="33" t="str">
        <f t="shared" si="759"/>
        <v>日</v>
      </c>
      <c r="AE196" s="33" t="str">
        <f t="shared" si="759"/>
        <v>月</v>
      </c>
      <c r="AF196" s="33" t="str">
        <f t="shared" si="759"/>
        <v>火</v>
      </c>
      <c r="AG196" s="33" t="str">
        <f t="shared" si="759"/>
        <v/>
      </c>
      <c r="AH196" s="30" t="s">
        <v>12</v>
      </c>
      <c r="AI196" s="31">
        <f>+COUNTIF(C200:AG200,"夏休")+COUNTIF(C200:AG200,"冬休")+COUNTIF(C200:AG200,"中止")</f>
        <v>0</v>
      </c>
    </row>
    <row r="197" spans="2:36" ht="13.5" customHeight="1">
      <c r="B197" s="102" t="s">
        <v>13</v>
      </c>
      <c r="C197" s="108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114"/>
      <c r="AE197" s="114"/>
      <c r="AF197" s="99"/>
      <c r="AG197" s="117"/>
      <c r="AH197" s="34" t="s">
        <v>14</v>
      </c>
      <c r="AI197" s="35">
        <f>COUNT(C195:AG195)-AI196</f>
        <v>30</v>
      </c>
    </row>
    <row r="198" spans="2:36" ht="13.5" customHeight="1">
      <c r="B198" s="103"/>
      <c r="C198" s="109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15"/>
      <c r="AE198" s="115"/>
      <c r="AF198" s="100"/>
      <c r="AG198" s="118"/>
      <c r="AH198" s="34" t="s">
        <v>15</v>
      </c>
      <c r="AI198" s="36">
        <f>+COUNTIF(C201:AG201,"休")</f>
        <v>0</v>
      </c>
      <c r="AJ198" s="37" t="str">
        <f>IF(AI199&gt;0.285,"",IF(AI198&lt;AI195,"←計画日数が足りません",""))</f>
        <v>←計画日数が足りません</v>
      </c>
    </row>
    <row r="199" spans="2:36" ht="13.5" customHeight="1">
      <c r="B199" s="104"/>
      <c r="C199" s="110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16"/>
      <c r="AE199" s="116"/>
      <c r="AF199" s="101"/>
      <c r="AG199" s="119"/>
      <c r="AH199" s="34" t="s">
        <v>16</v>
      </c>
      <c r="AI199" s="49">
        <f>+AI198/AI197</f>
        <v>0</v>
      </c>
    </row>
    <row r="200" spans="2:36">
      <c r="B200" s="39" t="s">
        <v>17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34" t="s">
        <v>19</v>
      </c>
      <c r="AI200" s="36">
        <f>+COUNTIF(C202:AG202,"*休")</f>
        <v>0</v>
      </c>
    </row>
    <row r="201" spans="2:36">
      <c r="B201" s="32" t="s">
        <v>20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54"/>
      <c r="AH201" s="40" t="s">
        <v>21</v>
      </c>
      <c r="AI201" s="50">
        <f>+AI200/AI197</f>
        <v>0</v>
      </c>
    </row>
    <row r="202" spans="2:36">
      <c r="B202" s="42" t="s">
        <v>22</v>
      </c>
      <c r="C202" s="55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7"/>
      <c r="AH202" s="43" t="s">
        <v>29</v>
      </c>
      <c r="AI202" s="44" t="str">
        <f>_xlfn.IFS(AI201&gt;=0.285,"OK",AI195&lt;=AI200,"OK",AI195&gt;AI200,"NG")</f>
        <v>NG</v>
      </c>
      <c r="AJ202" s="37" t="str">
        <f>IF(AI202="NG","←月単位未達成","←月単位達成")</f>
        <v>←月単位未達成</v>
      </c>
    </row>
    <row r="203" spans="2:36" hidden="1">
      <c r="C203" s="53" t="str">
        <f>IF($C200="","通常",C200)</f>
        <v>通常</v>
      </c>
      <c r="D203" s="53" t="str">
        <f t="shared" ref="D203:AG203" si="760">IF(D200="","通常",D200)</f>
        <v>通常</v>
      </c>
      <c r="E203" s="53" t="str">
        <f t="shared" si="760"/>
        <v>通常</v>
      </c>
      <c r="F203" s="53" t="str">
        <f t="shared" si="760"/>
        <v>通常</v>
      </c>
      <c r="G203" s="53" t="str">
        <f t="shared" si="760"/>
        <v>通常</v>
      </c>
      <c r="H203" s="53" t="str">
        <f t="shared" si="760"/>
        <v>通常</v>
      </c>
      <c r="I203" s="53" t="str">
        <f t="shared" si="760"/>
        <v>通常</v>
      </c>
      <c r="J203" s="53" t="str">
        <f t="shared" si="760"/>
        <v>通常</v>
      </c>
      <c r="K203" s="53" t="str">
        <f t="shared" si="760"/>
        <v>通常</v>
      </c>
      <c r="L203" s="53" t="str">
        <f t="shared" si="760"/>
        <v>通常</v>
      </c>
      <c r="M203" s="53" t="str">
        <f t="shared" si="760"/>
        <v>通常</v>
      </c>
      <c r="N203" s="53" t="str">
        <f t="shared" si="760"/>
        <v>通常</v>
      </c>
      <c r="O203" s="53" t="str">
        <f t="shared" si="760"/>
        <v>通常</v>
      </c>
      <c r="P203" s="53" t="str">
        <f t="shared" si="760"/>
        <v>通常</v>
      </c>
      <c r="Q203" s="53" t="str">
        <f t="shared" si="760"/>
        <v>通常</v>
      </c>
      <c r="R203" s="53" t="str">
        <f t="shared" si="760"/>
        <v>通常</v>
      </c>
      <c r="S203" s="53" t="str">
        <f t="shared" si="760"/>
        <v>通常</v>
      </c>
      <c r="T203" s="53" t="str">
        <f t="shared" si="760"/>
        <v>通常</v>
      </c>
      <c r="U203" s="53" t="str">
        <f t="shared" si="760"/>
        <v>通常</v>
      </c>
      <c r="V203" s="53" t="str">
        <f t="shared" si="760"/>
        <v>通常</v>
      </c>
      <c r="W203" s="53" t="str">
        <f t="shared" si="760"/>
        <v>通常</v>
      </c>
      <c r="X203" s="53" t="str">
        <f t="shared" si="760"/>
        <v>通常</v>
      </c>
      <c r="Y203" s="53" t="str">
        <f t="shared" si="760"/>
        <v>通常</v>
      </c>
      <c r="Z203" s="53" t="str">
        <f t="shared" si="760"/>
        <v>通常</v>
      </c>
      <c r="AA203" s="53" t="str">
        <f t="shared" si="760"/>
        <v>通常</v>
      </c>
      <c r="AB203" s="53" t="str">
        <f t="shared" si="760"/>
        <v>通常</v>
      </c>
      <c r="AC203" s="53" t="str">
        <f t="shared" si="760"/>
        <v>通常</v>
      </c>
      <c r="AD203" s="53" t="str">
        <f t="shared" si="760"/>
        <v>通常</v>
      </c>
      <c r="AE203" s="53" t="str">
        <f t="shared" si="760"/>
        <v>通常</v>
      </c>
      <c r="AF203" s="53" t="str">
        <f t="shared" si="760"/>
        <v>通常</v>
      </c>
      <c r="AG203" s="53" t="str">
        <f t="shared" si="760"/>
        <v>通常</v>
      </c>
      <c r="AI203" s="52"/>
      <c r="AJ203" s="37"/>
    </row>
    <row r="204" spans="2:36" hidden="1">
      <c r="C204" s="53" t="str">
        <f>IF(C200="","通常実績",C200)</f>
        <v>通常実績</v>
      </c>
      <c r="D204" s="53" t="str">
        <f t="shared" ref="D204:AG204" si="761">IF(D200="","通常実績",D200)</f>
        <v>通常実績</v>
      </c>
      <c r="E204" s="53" t="str">
        <f t="shared" si="761"/>
        <v>通常実績</v>
      </c>
      <c r="F204" s="53" t="str">
        <f t="shared" si="761"/>
        <v>通常実績</v>
      </c>
      <c r="G204" s="53" t="str">
        <f t="shared" si="761"/>
        <v>通常実績</v>
      </c>
      <c r="H204" s="53" t="str">
        <f t="shared" si="761"/>
        <v>通常実績</v>
      </c>
      <c r="I204" s="53" t="str">
        <f t="shared" si="761"/>
        <v>通常実績</v>
      </c>
      <c r="J204" s="53" t="str">
        <f t="shared" si="761"/>
        <v>通常実績</v>
      </c>
      <c r="K204" s="53" t="str">
        <f t="shared" si="761"/>
        <v>通常実績</v>
      </c>
      <c r="L204" s="53" t="str">
        <f t="shared" si="761"/>
        <v>通常実績</v>
      </c>
      <c r="M204" s="53" t="str">
        <f t="shared" si="761"/>
        <v>通常実績</v>
      </c>
      <c r="N204" s="53" t="str">
        <f t="shared" si="761"/>
        <v>通常実績</v>
      </c>
      <c r="O204" s="53" t="str">
        <f t="shared" si="761"/>
        <v>通常実績</v>
      </c>
      <c r="P204" s="53" t="str">
        <f t="shared" si="761"/>
        <v>通常実績</v>
      </c>
      <c r="Q204" s="53" t="str">
        <f t="shared" si="761"/>
        <v>通常実績</v>
      </c>
      <c r="R204" s="53" t="str">
        <f t="shared" si="761"/>
        <v>通常実績</v>
      </c>
      <c r="S204" s="53" t="str">
        <f t="shared" si="761"/>
        <v>通常実績</v>
      </c>
      <c r="T204" s="53" t="str">
        <f t="shared" si="761"/>
        <v>通常実績</v>
      </c>
      <c r="U204" s="53" t="str">
        <f t="shared" si="761"/>
        <v>通常実績</v>
      </c>
      <c r="V204" s="53" t="str">
        <f t="shared" si="761"/>
        <v>通常実績</v>
      </c>
      <c r="W204" s="53" t="str">
        <f t="shared" si="761"/>
        <v>通常実績</v>
      </c>
      <c r="X204" s="53" t="str">
        <f t="shared" si="761"/>
        <v>通常実績</v>
      </c>
      <c r="Y204" s="53" t="str">
        <f t="shared" si="761"/>
        <v>通常実績</v>
      </c>
      <c r="Z204" s="53" t="str">
        <f t="shared" si="761"/>
        <v>通常実績</v>
      </c>
      <c r="AA204" s="53" t="str">
        <f t="shared" si="761"/>
        <v>通常実績</v>
      </c>
      <c r="AB204" s="53" t="str">
        <f t="shared" si="761"/>
        <v>通常実績</v>
      </c>
      <c r="AC204" s="53" t="str">
        <f t="shared" si="761"/>
        <v>通常実績</v>
      </c>
      <c r="AD204" s="53" t="str">
        <f t="shared" si="761"/>
        <v>通常実績</v>
      </c>
      <c r="AE204" s="53" t="str">
        <f t="shared" si="761"/>
        <v>通常実績</v>
      </c>
      <c r="AF204" s="53" t="str">
        <f t="shared" si="761"/>
        <v>通常実績</v>
      </c>
      <c r="AG204" s="53" t="str">
        <f t="shared" si="761"/>
        <v>通常実績</v>
      </c>
      <c r="AI204" s="52"/>
      <c r="AJ204" s="37"/>
    </row>
    <row r="206" spans="2:36" hidden="1">
      <c r="C206" s="7">
        <f>YEAR(C209)</f>
        <v>2026</v>
      </c>
      <c r="D206" s="7">
        <f>MONTH(C209)</f>
        <v>7</v>
      </c>
    </row>
    <row r="207" spans="2:36">
      <c r="B207" s="11" t="s">
        <v>8</v>
      </c>
      <c r="C207" s="96">
        <f>C209</f>
        <v>46204</v>
      </c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8"/>
    </row>
    <row r="208" spans="2:36" hidden="1">
      <c r="B208" s="45"/>
      <c r="C208" s="29">
        <f>DATE($C206,$D206,1)</f>
        <v>46204</v>
      </c>
      <c r="D208" s="29">
        <f>C208+1</f>
        <v>46205</v>
      </c>
      <c r="E208" s="29">
        <f t="shared" ref="E208" si="762">D208+1</f>
        <v>46206</v>
      </c>
      <c r="F208" s="29">
        <f t="shared" ref="F208" si="763">E208+1</f>
        <v>46207</v>
      </c>
      <c r="G208" s="29">
        <f t="shared" ref="G208" si="764">F208+1</f>
        <v>46208</v>
      </c>
      <c r="H208" s="29">
        <f t="shared" ref="H208" si="765">G208+1</f>
        <v>46209</v>
      </c>
      <c r="I208" s="29">
        <f t="shared" ref="I208" si="766">H208+1</f>
        <v>46210</v>
      </c>
      <c r="J208" s="29">
        <f t="shared" ref="J208" si="767">I208+1</f>
        <v>46211</v>
      </c>
      <c r="K208" s="29">
        <f t="shared" ref="K208" si="768">J208+1</f>
        <v>46212</v>
      </c>
      <c r="L208" s="29">
        <f t="shared" ref="L208" si="769">K208+1</f>
        <v>46213</v>
      </c>
      <c r="M208" s="29">
        <f t="shared" ref="M208" si="770">L208+1</f>
        <v>46214</v>
      </c>
      <c r="N208" s="29">
        <f t="shared" ref="N208" si="771">M208+1</f>
        <v>46215</v>
      </c>
      <c r="O208" s="29">
        <f t="shared" ref="O208" si="772">N208+1</f>
        <v>46216</v>
      </c>
      <c r="P208" s="29">
        <f t="shared" ref="P208" si="773">O208+1</f>
        <v>46217</v>
      </c>
      <c r="Q208" s="29">
        <f t="shared" ref="Q208" si="774">P208+1</f>
        <v>46218</v>
      </c>
      <c r="R208" s="29">
        <f t="shared" ref="R208" si="775">Q208+1</f>
        <v>46219</v>
      </c>
      <c r="S208" s="29">
        <f t="shared" ref="S208" si="776">R208+1</f>
        <v>46220</v>
      </c>
      <c r="T208" s="29">
        <f t="shared" ref="T208" si="777">S208+1</f>
        <v>46221</v>
      </c>
      <c r="U208" s="29">
        <f t="shared" ref="U208" si="778">T208+1</f>
        <v>46222</v>
      </c>
      <c r="V208" s="29">
        <f t="shared" ref="V208" si="779">U208+1</f>
        <v>46223</v>
      </c>
      <c r="W208" s="29">
        <f t="shared" ref="W208" si="780">V208+1</f>
        <v>46224</v>
      </c>
      <c r="X208" s="29">
        <f t="shared" ref="X208" si="781">W208+1</f>
        <v>46225</v>
      </c>
      <c r="Y208" s="29">
        <f t="shared" ref="Y208" si="782">X208+1</f>
        <v>46226</v>
      </c>
      <c r="Z208" s="29">
        <f t="shared" ref="Z208" si="783">Y208+1</f>
        <v>46227</v>
      </c>
      <c r="AA208" s="29">
        <f t="shared" ref="AA208" si="784">Z208+1</f>
        <v>46228</v>
      </c>
      <c r="AB208" s="29">
        <f t="shared" ref="AB208" si="785">AA208+1</f>
        <v>46229</v>
      </c>
      <c r="AC208" s="29">
        <f t="shared" ref="AC208" si="786">AB208+1</f>
        <v>46230</v>
      </c>
      <c r="AD208" s="29">
        <f t="shared" ref="AD208" si="787">AC208+1</f>
        <v>46231</v>
      </c>
      <c r="AE208" s="29">
        <f t="shared" ref="AE208" si="788">AD208+1</f>
        <v>46232</v>
      </c>
      <c r="AF208" s="29">
        <f t="shared" ref="AF208" si="789">AE208+1</f>
        <v>46233</v>
      </c>
      <c r="AG208" s="29">
        <f t="shared" ref="AG208" si="790">AF208+1</f>
        <v>46234</v>
      </c>
      <c r="AH208" s="46"/>
      <c r="AI208" s="47"/>
    </row>
    <row r="209" spans="2:36">
      <c r="B209" s="27" t="s">
        <v>9</v>
      </c>
      <c r="C209" s="48">
        <f>IF(EDATE(C194,1)&gt;$G$8,"",EDATE(C194,1))</f>
        <v>46204</v>
      </c>
      <c r="D209" s="29">
        <f>IF(D208&gt;$G$8,"",IF(C209=EOMONTH(DATE($C206,$D206,1),0),"",IF(C209="","",C209+1)))</f>
        <v>46205</v>
      </c>
      <c r="E209" s="29">
        <f t="shared" ref="E209" si="791">IF(E208&gt;$G$8,"",IF(D209=EOMONTH(DATE($C206,$D206,1),0),"",IF(D209="","",D209+1)))</f>
        <v>46206</v>
      </c>
      <c r="F209" s="29">
        <f t="shared" ref="F209" si="792">IF(F208&gt;$G$8,"",IF(E209=EOMONTH(DATE($C206,$D206,1),0),"",IF(E209="","",E209+1)))</f>
        <v>46207</v>
      </c>
      <c r="G209" s="29">
        <f t="shared" ref="G209" si="793">IF(G208&gt;$G$8,"",IF(F209=EOMONTH(DATE($C206,$D206,1),0),"",IF(F209="","",F209+1)))</f>
        <v>46208</v>
      </c>
      <c r="H209" s="29">
        <f t="shared" ref="H209" si="794">IF(H208&gt;$G$8,"",IF(G209=EOMONTH(DATE($C206,$D206,1),0),"",IF(G209="","",G209+1)))</f>
        <v>46209</v>
      </c>
      <c r="I209" s="29">
        <f t="shared" ref="I209" si="795">IF(I208&gt;$G$8,"",IF(H209=EOMONTH(DATE($C206,$D206,1),0),"",IF(H209="","",H209+1)))</f>
        <v>46210</v>
      </c>
      <c r="J209" s="29">
        <f t="shared" ref="J209" si="796">IF(J208&gt;$G$8,"",IF(I209=EOMONTH(DATE($C206,$D206,1),0),"",IF(I209="","",I209+1)))</f>
        <v>46211</v>
      </c>
      <c r="K209" s="29">
        <f t="shared" ref="K209" si="797">IF(K208&gt;$G$8,"",IF(J209=EOMONTH(DATE($C206,$D206,1),0),"",IF(J209="","",J209+1)))</f>
        <v>46212</v>
      </c>
      <c r="L209" s="29">
        <f t="shared" ref="L209" si="798">IF(L208&gt;$G$8,"",IF(K209=EOMONTH(DATE($C206,$D206,1),0),"",IF(K209="","",K209+1)))</f>
        <v>46213</v>
      </c>
      <c r="M209" s="29">
        <f t="shared" ref="M209" si="799">IF(M208&gt;$G$8,"",IF(L209=EOMONTH(DATE($C206,$D206,1),0),"",IF(L209="","",L209+1)))</f>
        <v>46214</v>
      </c>
      <c r="N209" s="29">
        <f t="shared" ref="N209" si="800">IF(N208&gt;$G$8,"",IF(M209=EOMONTH(DATE($C206,$D206,1),0),"",IF(M209="","",M209+1)))</f>
        <v>46215</v>
      </c>
      <c r="O209" s="29">
        <f t="shared" ref="O209" si="801">IF(O208&gt;$G$8,"",IF(N209=EOMONTH(DATE($C206,$D206,1),0),"",IF(N209="","",N209+1)))</f>
        <v>46216</v>
      </c>
      <c r="P209" s="29">
        <f t="shared" ref="P209" si="802">IF(P208&gt;$G$8,"",IF(O209=EOMONTH(DATE($C206,$D206,1),0),"",IF(O209="","",O209+1)))</f>
        <v>46217</v>
      </c>
      <c r="Q209" s="29">
        <f t="shared" ref="Q209" si="803">IF(Q208&gt;$G$8,"",IF(P209=EOMONTH(DATE($C206,$D206,1),0),"",IF(P209="","",P209+1)))</f>
        <v>46218</v>
      </c>
      <c r="R209" s="29">
        <f t="shared" ref="R209" si="804">IF(R208&gt;$G$8,"",IF(Q209=EOMONTH(DATE($C206,$D206,1),0),"",IF(Q209="","",Q209+1)))</f>
        <v>46219</v>
      </c>
      <c r="S209" s="29">
        <f t="shared" ref="S209" si="805">IF(S208&gt;$G$8,"",IF(R209=EOMONTH(DATE($C206,$D206,1),0),"",IF(R209="","",R209+1)))</f>
        <v>46220</v>
      </c>
      <c r="T209" s="29">
        <f t="shared" ref="T209" si="806">IF(T208&gt;$G$8,"",IF(S209=EOMONTH(DATE($C206,$D206,1),0),"",IF(S209="","",S209+1)))</f>
        <v>46221</v>
      </c>
      <c r="U209" s="29">
        <f t="shared" ref="U209" si="807">IF(U208&gt;$G$8,"",IF(T209=EOMONTH(DATE($C206,$D206,1),0),"",IF(T209="","",T209+1)))</f>
        <v>46222</v>
      </c>
      <c r="V209" s="29">
        <f t="shared" ref="V209" si="808">IF(V208&gt;$G$8,"",IF(U209=EOMONTH(DATE($C206,$D206,1),0),"",IF(U209="","",U209+1)))</f>
        <v>46223</v>
      </c>
      <c r="W209" s="29">
        <f t="shared" ref="W209" si="809">IF(W208&gt;$G$8,"",IF(V209=EOMONTH(DATE($C206,$D206,1),0),"",IF(V209="","",V209+1)))</f>
        <v>46224</v>
      </c>
      <c r="X209" s="29">
        <f t="shared" ref="X209" si="810">IF(X208&gt;$G$8,"",IF(W209=EOMONTH(DATE($C206,$D206,1),0),"",IF(W209="","",W209+1)))</f>
        <v>46225</v>
      </c>
      <c r="Y209" s="29">
        <f t="shared" ref="Y209" si="811">IF(Y208&gt;$G$8,"",IF(X209=EOMONTH(DATE($C206,$D206,1),0),"",IF(X209="","",X209+1)))</f>
        <v>46226</v>
      </c>
      <c r="Z209" s="29">
        <f t="shared" ref="Z209" si="812">IF(Z208&gt;$G$8,"",IF(Y209=EOMONTH(DATE($C206,$D206,1),0),"",IF(Y209="","",Y209+1)))</f>
        <v>46227</v>
      </c>
      <c r="AA209" s="29">
        <f t="shared" ref="AA209" si="813">IF(AA208&gt;$G$8,"",IF(Z209=EOMONTH(DATE($C206,$D206,1),0),"",IF(Z209="","",Z209+1)))</f>
        <v>46228</v>
      </c>
      <c r="AB209" s="29">
        <f t="shared" ref="AB209" si="814">IF(AB208&gt;$G$8,"",IF(AA209=EOMONTH(DATE($C206,$D206,1),0),"",IF(AA209="","",AA209+1)))</f>
        <v>46229</v>
      </c>
      <c r="AC209" s="29">
        <f t="shared" ref="AC209" si="815">IF(AC208&gt;$G$8,"",IF(AB209=EOMONTH(DATE($C206,$D206,1),0),"",IF(AB209="","",AB209+1)))</f>
        <v>46230</v>
      </c>
      <c r="AD209" s="29">
        <f t="shared" ref="AD209" si="816">IF(AD208&gt;$G$8,"",IF(AC209=EOMONTH(DATE($C206,$D206,1),0),"",IF(AC209="","",AC209+1)))</f>
        <v>46231</v>
      </c>
      <c r="AE209" s="29">
        <f t="shared" ref="AE209" si="817">IF(AE208&gt;$G$8,"",IF(AD209=EOMONTH(DATE($C206,$D206,1),0),"",IF(AD209="","",AD209+1)))</f>
        <v>46232</v>
      </c>
      <c r="AF209" s="29">
        <f t="shared" ref="AF209" si="818">IF(AF208&gt;$G$8,"",IF(AE209=EOMONTH(DATE($C206,$D206,1),0),"",IF(AE209="","",AE209+1)))</f>
        <v>46233</v>
      </c>
      <c r="AG209" s="29">
        <f t="shared" ref="AG209" si="819">IF(AG208&gt;$G$8,"",IF(AF209=EOMONTH(DATE($C206,$D206,1),0),"",IF(AF209="","",AF209+1)))</f>
        <v>46234</v>
      </c>
      <c r="AH209" s="30" t="s">
        <v>28</v>
      </c>
      <c r="AI209" s="31">
        <f>+COUNTIFS(C210:AG210,"土",C214:AG214,"")+COUNTIFS(C210:AG210,"日",C214:AG214,"")</f>
        <v>8</v>
      </c>
    </row>
    <row r="210" spans="2:36">
      <c r="B210" s="32" t="s">
        <v>11</v>
      </c>
      <c r="C210" s="33" t="str">
        <f>IFERROR(TEXT(WEEKDAY(+C209),"aaa"),"")</f>
        <v>水</v>
      </c>
      <c r="D210" s="33" t="str">
        <f t="shared" ref="D210:AG210" si="820">IFERROR(TEXT(WEEKDAY(+D209),"aaa"),"")</f>
        <v>木</v>
      </c>
      <c r="E210" s="33" t="str">
        <f t="shared" si="820"/>
        <v>金</v>
      </c>
      <c r="F210" s="33" t="str">
        <f t="shared" si="820"/>
        <v>土</v>
      </c>
      <c r="G210" s="33" t="str">
        <f t="shared" si="820"/>
        <v>日</v>
      </c>
      <c r="H210" s="33" t="str">
        <f t="shared" si="820"/>
        <v>月</v>
      </c>
      <c r="I210" s="33" t="str">
        <f t="shared" si="820"/>
        <v>火</v>
      </c>
      <c r="J210" s="33" t="str">
        <f t="shared" si="820"/>
        <v>水</v>
      </c>
      <c r="K210" s="33" t="str">
        <f t="shared" si="820"/>
        <v>木</v>
      </c>
      <c r="L210" s="33" t="str">
        <f t="shared" si="820"/>
        <v>金</v>
      </c>
      <c r="M210" s="33" t="str">
        <f t="shared" si="820"/>
        <v>土</v>
      </c>
      <c r="N210" s="33" t="str">
        <f t="shared" si="820"/>
        <v>日</v>
      </c>
      <c r="O210" s="33" t="str">
        <f t="shared" si="820"/>
        <v>月</v>
      </c>
      <c r="P210" s="33" t="str">
        <f t="shared" si="820"/>
        <v>火</v>
      </c>
      <c r="Q210" s="33" t="str">
        <f t="shared" si="820"/>
        <v>水</v>
      </c>
      <c r="R210" s="33" t="str">
        <f t="shared" si="820"/>
        <v>木</v>
      </c>
      <c r="S210" s="33" t="str">
        <f t="shared" si="820"/>
        <v>金</v>
      </c>
      <c r="T210" s="33" t="str">
        <f t="shared" si="820"/>
        <v>土</v>
      </c>
      <c r="U210" s="33" t="str">
        <f t="shared" si="820"/>
        <v>日</v>
      </c>
      <c r="V210" s="33" t="str">
        <f t="shared" si="820"/>
        <v>月</v>
      </c>
      <c r="W210" s="33" t="str">
        <f t="shared" si="820"/>
        <v>火</v>
      </c>
      <c r="X210" s="33" t="str">
        <f t="shared" si="820"/>
        <v>水</v>
      </c>
      <c r="Y210" s="33" t="str">
        <f t="shared" si="820"/>
        <v>木</v>
      </c>
      <c r="Z210" s="33" t="str">
        <f t="shared" si="820"/>
        <v>金</v>
      </c>
      <c r="AA210" s="33" t="str">
        <f t="shared" si="820"/>
        <v>土</v>
      </c>
      <c r="AB210" s="33" t="str">
        <f t="shared" si="820"/>
        <v>日</v>
      </c>
      <c r="AC210" s="33" t="str">
        <f t="shared" si="820"/>
        <v>月</v>
      </c>
      <c r="AD210" s="33" t="str">
        <f t="shared" si="820"/>
        <v>火</v>
      </c>
      <c r="AE210" s="33" t="str">
        <f t="shared" si="820"/>
        <v>水</v>
      </c>
      <c r="AF210" s="33" t="str">
        <f t="shared" si="820"/>
        <v>木</v>
      </c>
      <c r="AG210" s="33" t="str">
        <f t="shared" si="820"/>
        <v>金</v>
      </c>
      <c r="AH210" s="30" t="s">
        <v>12</v>
      </c>
      <c r="AI210" s="31">
        <f>+COUNTIF(C214:AG214,"夏休")+COUNTIF(C214:AG214,"冬休")+COUNTIF(C214:AG214,"中止")</f>
        <v>0</v>
      </c>
    </row>
    <row r="211" spans="2:36" ht="13.5" customHeight="1">
      <c r="B211" s="102" t="s">
        <v>13</v>
      </c>
      <c r="C211" s="108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114"/>
      <c r="AE211" s="114"/>
      <c r="AF211" s="99"/>
      <c r="AG211" s="117"/>
      <c r="AH211" s="34" t="s">
        <v>14</v>
      </c>
      <c r="AI211" s="35">
        <f>COUNT(C209:AG209)-AI210</f>
        <v>31</v>
      </c>
    </row>
    <row r="212" spans="2:36" ht="13.5" customHeight="1">
      <c r="B212" s="103"/>
      <c r="C212" s="109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15"/>
      <c r="AE212" s="115"/>
      <c r="AF212" s="100"/>
      <c r="AG212" s="118"/>
      <c r="AH212" s="34" t="s">
        <v>15</v>
      </c>
      <c r="AI212" s="36">
        <f>+COUNTIF(C215:AG215,"休")</f>
        <v>0</v>
      </c>
      <c r="AJ212" s="37" t="str">
        <f>IF(AI213&gt;0.285,"",IF(AI212&lt;AI209,"←計画日数が足りません",""))</f>
        <v>←計画日数が足りません</v>
      </c>
    </row>
    <row r="213" spans="2:36" ht="13.5" customHeight="1">
      <c r="B213" s="104"/>
      <c r="C213" s="110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16"/>
      <c r="AE213" s="116"/>
      <c r="AF213" s="101"/>
      <c r="AG213" s="119"/>
      <c r="AH213" s="34" t="s">
        <v>16</v>
      </c>
      <c r="AI213" s="49">
        <f>+AI212/AI211</f>
        <v>0</v>
      </c>
    </row>
    <row r="214" spans="2:36">
      <c r="B214" s="39" t="s">
        <v>17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34" t="s">
        <v>19</v>
      </c>
      <c r="AI214" s="36">
        <f>+COUNTIF(C216:AG216,"*休")</f>
        <v>0</v>
      </c>
    </row>
    <row r="215" spans="2:36">
      <c r="B215" s="32" t="s">
        <v>20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54"/>
      <c r="AH215" s="40" t="s">
        <v>21</v>
      </c>
      <c r="AI215" s="50">
        <f>+AI214/AI211</f>
        <v>0</v>
      </c>
    </row>
    <row r="216" spans="2:36">
      <c r="B216" s="42" t="s">
        <v>22</v>
      </c>
      <c r="C216" s="55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7"/>
      <c r="AH216" s="43" t="s">
        <v>29</v>
      </c>
      <c r="AI216" s="44" t="str">
        <f>_xlfn.IFS(AI215&gt;=0.285,"OK",AI209&lt;=AI214,"OK",AI209&gt;AI214,"NG")</f>
        <v>NG</v>
      </c>
      <c r="AJ216" s="37" t="str">
        <f>IF(AI216="NG","←月単位未達成","←月単位達成")</f>
        <v>←月単位未達成</v>
      </c>
    </row>
    <row r="217" spans="2:36" hidden="1">
      <c r="C217" s="53" t="str">
        <f>IF($C214="","通常",C214)</f>
        <v>通常</v>
      </c>
      <c r="D217" s="53" t="str">
        <f t="shared" ref="D217:AG217" si="821">IF(D214="","通常",D214)</f>
        <v>通常</v>
      </c>
      <c r="E217" s="53" t="str">
        <f t="shared" si="821"/>
        <v>通常</v>
      </c>
      <c r="F217" s="53" t="str">
        <f t="shared" si="821"/>
        <v>通常</v>
      </c>
      <c r="G217" s="53" t="str">
        <f t="shared" si="821"/>
        <v>通常</v>
      </c>
      <c r="H217" s="53" t="str">
        <f t="shared" si="821"/>
        <v>通常</v>
      </c>
      <c r="I217" s="53" t="str">
        <f t="shared" si="821"/>
        <v>通常</v>
      </c>
      <c r="J217" s="53" t="str">
        <f t="shared" si="821"/>
        <v>通常</v>
      </c>
      <c r="K217" s="53" t="str">
        <f t="shared" si="821"/>
        <v>通常</v>
      </c>
      <c r="L217" s="53" t="str">
        <f t="shared" si="821"/>
        <v>通常</v>
      </c>
      <c r="M217" s="53" t="str">
        <f t="shared" si="821"/>
        <v>通常</v>
      </c>
      <c r="N217" s="53" t="str">
        <f t="shared" si="821"/>
        <v>通常</v>
      </c>
      <c r="O217" s="53" t="str">
        <f t="shared" si="821"/>
        <v>通常</v>
      </c>
      <c r="P217" s="53" t="str">
        <f t="shared" si="821"/>
        <v>通常</v>
      </c>
      <c r="Q217" s="53" t="str">
        <f t="shared" si="821"/>
        <v>通常</v>
      </c>
      <c r="R217" s="53" t="str">
        <f t="shared" si="821"/>
        <v>通常</v>
      </c>
      <c r="S217" s="53" t="str">
        <f t="shared" si="821"/>
        <v>通常</v>
      </c>
      <c r="T217" s="53" t="str">
        <f t="shared" si="821"/>
        <v>通常</v>
      </c>
      <c r="U217" s="53" t="str">
        <f t="shared" si="821"/>
        <v>通常</v>
      </c>
      <c r="V217" s="53" t="str">
        <f t="shared" si="821"/>
        <v>通常</v>
      </c>
      <c r="W217" s="53" t="str">
        <f t="shared" si="821"/>
        <v>通常</v>
      </c>
      <c r="X217" s="53" t="str">
        <f t="shared" si="821"/>
        <v>通常</v>
      </c>
      <c r="Y217" s="53" t="str">
        <f t="shared" si="821"/>
        <v>通常</v>
      </c>
      <c r="Z217" s="53" t="str">
        <f t="shared" si="821"/>
        <v>通常</v>
      </c>
      <c r="AA217" s="53" t="str">
        <f t="shared" si="821"/>
        <v>通常</v>
      </c>
      <c r="AB217" s="53" t="str">
        <f t="shared" si="821"/>
        <v>通常</v>
      </c>
      <c r="AC217" s="53" t="str">
        <f t="shared" si="821"/>
        <v>通常</v>
      </c>
      <c r="AD217" s="53" t="str">
        <f t="shared" si="821"/>
        <v>通常</v>
      </c>
      <c r="AE217" s="53" t="str">
        <f t="shared" si="821"/>
        <v>通常</v>
      </c>
      <c r="AF217" s="53" t="str">
        <f t="shared" si="821"/>
        <v>通常</v>
      </c>
      <c r="AG217" s="53" t="str">
        <f t="shared" si="821"/>
        <v>通常</v>
      </c>
      <c r="AI217" s="52"/>
      <c r="AJ217" s="37"/>
    </row>
    <row r="218" spans="2:36" hidden="1">
      <c r="C218" s="53" t="str">
        <f>IF(C214="","通常実績",C214)</f>
        <v>通常実績</v>
      </c>
      <c r="D218" s="53" t="str">
        <f t="shared" ref="D218:AG218" si="822">IF(D214="","通常実績",D214)</f>
        <v>通常実績</v>
      </c>
      <c r="E218" s="53" t="str">
        <f t="shared" si="822"/>
        <v>通常実績</v>
      </c>
      <c r="F218" s="53" t="str">
        <f t="shared" si="822"/>
        <v>通常実績</v>
      </c>
      <c r="G218" s="53" t="str">
        <f t="shared" si="822"/>
        <v>通常実績</v>
      </c>
      <c r="H218" s="53" t="str">
        <f t="shared" si="822"/>
        <v>通常実績</v>
      </c>
      <c r="I218" s="53" t="str">
        <f t="shared" si="822"/>
        <v>通常実績</v>
      </c>
      <c r="J218" s="53" t="str">
        <f t="shared" si="822"/>
        <v>通常実績</v>
      </c>
      <c r="K218" s="53" t="str">
        <f t="shared" si="822"/>
        <v>通常実績</v>
      </c>
      <c r="L218" s="53" t="str">
        <f t="shared" si="822"/>
        <v>通常実績</v>
      </c>
      <c r="M218" s="53" t="str">
        <f t="shared" si="822"/>
        <v>通常実績</v>
      </c>
      <c r="N218" s="53" t="str">
        <f t="shared" si="822"/>
        <v>通常実績</v>
      </c>
      <c r="O218" s="53" t="str">
        <f t="shared" si="822"/>
        <v>通常実績</v>
      </c>
      <c r="P218" s="53" t="str">
        <f t="shared" si="822"/>
        <v>通常実績</v>
      </c>
      <c r="Q218" s="53" t="str">
        <f t="shared" si="822"/>
        <v>通常実績</v>
      </c>
      <c r="R218" s="53" t="str">
        <f t="shared" si="822"/>
        <v>通常実績</v>
      </c>
      <c r="S218" s="53" t="str">
        <f t="shared" si="822"/>
        <v>通常実績</v>
      </c>
      <c r="T218" s="53" t="str">
        <f t="shared" si="822"/>
        <v>通常実績</v>
      </c>
      <c r="U218" s="53" t="str">
        <f t="shared" si="822"/>
        <v>通常実績</v>
      </c>
      <c r="V218" s="53" t="str">
        <f t="shared" si="822"/>
        <v>通常実績</v>
      </c>
      <c r="W218" s="53" t="str">
        <f t="shared" si="822"/>
        <v>通常実績</v>
      </c>
      <c r="X218" s="53" t="str">
        <f t="shared" si="822"/>
        <v>通常実績</v>
      </c>
      <c r="Y218" s="53" t="str">
        <f t="shared" si="822"/>
        <v>通常実績</v>
      </c>
      <c r="Z218" s="53" t="str">
        <f t="shared" si="822"/>
        <v>通常実績</v>
      </c>
      <c r="AA218" s="53" t="str">
        <f t="shared" si="822"/>
        <v>通常実績</v>
      </c>
      <c r="AB218" s="53" t="str">
        <f t="shared" si="822"/>
        <v>通常実績</v>
      </c>
      <c r="AC218" s="53" t="str">
        <f t="shared" si="822"/>
        <v>通常実績</v>
      </c>
      <c r="AD218" s="53" t="str">
        <f t="shared" si="822"/>
        <v>通常実績</v>
      </c>
      <c r="AE218" s="53" t="str">
        <f t="shared" si="822"/>
        <v>通常実績</v>
      </c>
      <c r="AF218" s="53" t="str">
        <f t="shared" si="822"/>
        <v>通常実績</v>
      </c>
      <c r="AG218" s="53" t="str">
        <f t="shared" si="822"/>
        <v>通常実績</v>
      </c>
      <c r="AI218" s="52"/>
      <c r="AJ218" s="37"/>
    </row>
    <row r="220" spans="2:36" hidden="1">
      <c r="C220" s="7" t="e">
        <f>YEAR(C223)</f>
        <v>#VALUE!</v>
      </c>
      <c r="D220" s="7" t="e">
        <f>MONTH(C223)</f>
        <v>#VALUE!</v>
      </c>
    </row>
    <row r="221" spans="2:36">
      <c r="B221" s="11" t="s">
        <v>8</v>
      </c>
      <c r="C221" s="96" t="str">
        <f>C223</f>
        <v/>
      </c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8"/>
    </row>
    <row r="222" spans="2:36" hidden="1">
      <c r="B222" s="45"/>
      <c r="C222" s="29" t="e">
        <f>DATE($C220,$D220,1)</f>
        <v>#VALUE!</v>
      </c>
      <c r="D222" s="29" t="e">
        <f>C222+1</f>
        <v>#VALUE!</v>
      </c>
      <c r="E222" s="29" t="e">
        <f t="shared" ref="E222" si="823">D222+1</f>
        <v>#VALUE!</v>
      </c>
      <c r="F222" s="29" t="e">
        <f t="shared" ref="F222" si="824">E222+1</f>
        <v>#VALUE!</v>
      </c>
      <c r="G222" s="29" t="e">
        <f t="shared" ref="G222" si="825">F222+1</f>
        <v>#VALUE!</v>
      </c>
      <c r="H222" s="29" t="e">
        <f t="shared" ref="H222" si="826">G222+1</f>
        <v>#VALUE!</v>
      </c>
      <c r="I222" s="29" t="e">
        <f t="shared" ref="I222" si="827">H222+1</f>
        <v>#VALUE!</v>
      </c>
      <c r="J222" s="29" t="e">
        <f t="shared" ref="J222" si="828">I222+1</f>
        <v>#VALUE!</v>
      </c>
      <c r="K222" s="29" t="e">
        <f t="shared" ref="K222" si="829">J222+1</f>
        <v>#VALUE!</v>
      </c>
      <c r="L222" s="29" t="e">
        <f t="shared" ref="L222" si="830">K222+1</f>
        <v>#VALUE!</v>
      </c>
      <c r="M222" s="29" t="e">
        <f t="shared" ref="M222" si="831">L222+1</f>
        <v>#VALUE!</v>
      </c>
      <c r="N222" s="29" t="e">
        <f t="shared" ref="N222" si="832">M222+1</f>
        <v>#VALUE!</v>
      </c>
      <c r="O222" s="29" t="e">
        <f t="shared" ref="O222" si="833">N222+1</f>
        <v>#VALUE!</v>
      </c>
      <c r="P222" s="29" t="e">
        <f t="shared" ref="P222" si="834">O222+1</f>
        <v>#VALUE!</v>
      </c>
      <c r="Q222" s="29" t="e">
        <f t="shared" ref="Q222" si="835">P222+1</f>
        <v>#VALUE!</v>
      </c>
      <c r="R222" s="29" t="e">
        <f t="shared" ref="R222" si="836">Q222+1</f>
        <v>#VALUE!</v>
      </c>
      <c r="S222" s="29" t="e">
        <f t="shared" ref="S222" si="837">R222+1</f>
        <v>#VALUE!</v>
      </c>
      <c r="T222" s="29" t="e">
        <f t="shared" ref="T222" si="838">S222+1</f>
        <v>#VALUE!</v>
      </c>
      <c r="U222" s="29" t="e">
        <f t="shared" ref="U222" si="839">T222+1</f>
        <v>#VALUE!</v>
      </c>
      <c r="V222" s="29" t="e">
        <f t="shared" ref="V222" si="840">U222+1</f>
        <v>#VALUE!</v>
      </c>
      <c r="W222" s="29" t="e">
        <f t="shared" ref="W222" si="841">V222+1</f>
        <v>#VALUE!</v>
      </c>
      <c r="X222" s="29" t="e">
        <f t="shared" ref="X222" si="842">W222+1</f>
        <v>#VALUE!</v>
      </c>
      <c r="Y222" s="29" t="e">
        <f t="shared" ref="Y222" si="843">X222+1</f>
        <v>#VALUE!</v>
      </c>
      <c r="Z222" s="29" t="e">
        <f t="shared" ref="Z222" si="844">Y222+1</f>
        <v>#VALUE!</v>
      </c>
      <c r="AA222" s="29" t="e">
        <f t="shared" ref="AA222" si="845">Z222+1</f>
        <v>#VALUE!</v>
      </c>
      <c r="AB222" s="29" t="e">
        <f t="shared" ref="AB222" si="846">AA222+1</f>
        <v>#VALUE!</v>
      </c>
      <c r="AC222" s="29" t="e">
        <f t="shared" ref="AC222" si="847">AB222+1</f>
        <v>#VALUE!</v>
      </c>
      <c r="AD222" s="29" t="e">
        <f t="shared" ref="AD222" si="848">AC222+1</f>
        <v>#VALUE!</v>
      </c>
      <c r="AE222" s="29" t="e">
        <f t="shared" ref="AE222" si="849">AD222+1</f>
        <v>#VALUE!</v>
      </c>
      <c r="AF222" s="29" t="e">
        <f t="shared" ref="AF222" si="850">AE222+1</f>
        <v>#VALUE!</v>
      </c>
      <c r="AG222" s="29" t="e">
        <f t="shared" ref="AG222" si="851">AF222+1</f>
        <v>#VALUE!</v>
      </c>
      <c r="AH222" s="46"/>
      <c r="AI222" s="47"/>
    </row>
    <row r="223" spans="2:36">
      <c r="B223" s="27" t="s">
        <v>9</v>
      </c>
      <c r="C223" s="48" t="str">
        <f>IF(EDATE(C208,1)&gt;$G$8,"",EDATE(C208,1))</f>
        <v/>
      </c>
      <c r="D223" s="29" t="e">
        <f>IF(D222&gt;$G$8,"",IF(C223=EOMONTH(DATE($C220,$D220,1),0),"",IF(C223="","",C223+1)))</f>
        <v>#VALUE!</v>
      </c>
      <c r="E223" s="29" t="e">
        <f t="shared" ref="E223" si="852">IF(E222&gt;$G$8,"",IF(D223=EOMONTH(DATE($C220,$D220,1),0),"",IF(D223="","",D223+1)))</f>
        <v>#VALUE!</v>
      </c>
      <c r="F223" s="29" t="e">
        <f t="shared" ref="F223" si="853">IF(F222&gt;$G$8,"",IF(E223=EOMONTH(DATE($C220,$D220,1),0),"",IF(E223="","",E223+1)))</f>
        <v>#VALUE!</v>
      </c>
      <c r="G223" s="29" t="e">
        <f t="shared" ref="G223" si="854">IF(G222&gt;$G$8,"",IF(F223=EOMONTH(DATE($C220,$D220,1),0),"",IF(F223="","",F223+1)))</f>
        <v>#VALUE!</v>
      </c>
      <c r="H223" s="29" t="e">
        <f t="shared" ref="H223" si="855">IF(H222&gt;$G$8,"",IF(G223=EOMONTH(DATE($C220,$D220,1),0),"",IF(G223="","",G223+1)))</f>
        <v>#VALUE!</v>
      </c>
      <c r="I223" s="29" t="e">
        <f t="shared" ref="I223" si="856">IF(I222&gt;$G$8,"",IF(H223=EOMONTH(DATE($C220,$D220,1),0),"",IF(H223="","",H223+1)))</f>
        <v>#VALUE!</v>
      </c>
      <c r="J223" s="29" t="e">
        <f t="shared" ref="J223" si="857">IF(J222&gt;$G$8,"",IF(I223=EOMONTH(DATE($C220,$D220,1),0),"",IF(I223="","",I223+1)))</f>
        <v>#VALUE!</v>
      </c>
      <c r="K223" s="29" t="e">
        <f t="shared" ref="K223" si="858">IF(K222&gt;$G$8,"",IF(J223=EOMONTH(DATE($C220,$D220,1),0),"",IF(J223="","",J223+1)))</f>
        <v>#VALUE!</v>
      </c>
      <c r="L223" s="29" t="e">
        <f t="shared" ref="L223" si="859">IF(L222&gt;$G$8,"",IF(K223=EOMONTH(DATE($C220,$D220,1),0),"",IF(K223="","",K223+1)))</f>
        <v>#VALUE!</v>
      </c>
      <c r="M223" s="29" t="e">
        <f t="shared" ref="M223" si="860">IF(M222&gt;$G$8,"",IF(L223=EOMONTH(DATE($C220,$D220,1),0),"",IF(L223="","",L223+1)))</f>
        <v>#VALUE!</v>
      </c>
      <c r="N223" s="29" t="e">
        <f t="shared" ref="N223" si="861">IF(N222&gt;$G$8,"",IF(M223=EOMONTH(DATE($C220,$D220,1),0),"",IF(M223="","",M223+1)))</f>
        <v>#VALUE!</v>
      </c>
      <c r="O223" s="29" t="e">
        <f t="shared" ref="O223" si="862">IF(O222&gt;$G$8,"",IF(N223=EOMONTH(DATE($C220,$D220,1),0),"",IF(N223="","",N223+1)))</f>
        <v>#VALUE!</v>
      </c>
      <c r="P223" s="29" t="e">
        <f t="shared" ref="P223" si="863">IF(P222&gt;$G$8,"",IF(O223=EOMONTH(DATE($C220,$D220,1),0),"",IF(O223="","",O223+1)))</f>
        <v>#VALUE!</v>
      </c>
      <c r="Q223" s="29" t="e">
        <f t="shared" ref="Q223" si="864">IF(Q222&gt;$G$8,"",IF(P223=EOMONTH(DATE($C220,$D220,1),0),"",IF(P223="","",P223+1)))</f>
        <v>#VALUE!</v>
      </c>
      <c r="R223" s="29" t="e">
        <f t="shared" ref="R223" si="865">IF(R222&gt;$G$8,"",IF(Q223=EOMONTH(DATE($C220,$D220,1),0),"",IF(Q223="","",Q223+1)))</f>
        <v>#VALUE!</v>
      </c>
      <c r="S223" s="29" t="e">
        <f t="shared" ref="S223" si="866">IF(S222&gt;$G$8,"",IF(R223=EOMONTH(DATE($C220,$D220,1),0),"",IF(R223="","",R223+1)))</f>
        <v>#VALUE!</v>
      </c>
      <c r="T223" s="29" t="e">
        <f t="shared" ref="T223" si="867">IF(T222&gt;$G$8,"",IF(S223=EOMONTH(DATE($C220,$D220,1),0),"",IF(S223="","",S223+1)))</f>
        <v>#VALUE!</v>
      </c>
      <c r="U223" s="29" t="e">
        <f t="shared" ref="U223" si="868">IF(U222&gt;$G$8,"",IF(T223=EOMONTH(DATE($C220,$D220,1),0),"",IF(T223="","",T223+1)))</f>
        <v>#VALUE!</v>
      </c>
      <c r="V223" s="29" t="e">
        <f t="shared" ref="V223" si="869">IF(V222&gt;$G$8,"",IF(U223=EOMONTH(DATE($C220,$D220,1),0),"",IF(U223="","",U223+1)))</f>
        <v>#VALUE!</v>
      </c>
      <c r="W223" s="29" t="e">
        <f t="shared" ref="W223" si="870">IF(W222&gt;$G$8,"",IF(V223=EOMONTH(DATE($C220,$D220,1),0),"",IF(V223="","",V223+1)))</f>
        <v>#VALUE!</v>
      </c>
      <c r="X223" s="29" t="e">
        <f t="shared" ref="X223" si="871">IF(X222&gt;$G$8,"",IF(W223=EOMONTH(DATE($C220,$D220,1),0),"",IF(W223="","",W223+1)))</f>
        <v>#VALUE!</v>
      </c>
      <c r="Y223" s="29" t="e">
        <f t="shared" ref="Y223" si="872">IF(Y222&gt;$G$8,"",IF(X223=EOMONTH(DATE($C220,$D220,1),0),"",IF(X223="","",X223+1)))</f>
        <v>#VALUE!</v>
      </c>
      <c r="Z223" s="29" t="e">
        <f t="shared" ref="Z223" si="873">IF(Z222&gt;$G$8,"",IF(Y223=EOMONTH(DATE($C220,$D220,1),0),"",IF(Y223="","",Y223+1)))</f>
        <v>#VALUE!</v>
      </c>
      <c r="AA223" s="29" t="e">
        <f t="shared" ref="AA223" si="874">IF(AA222&gt;$G$8,"",IF(Z223=EOMONTH(DATE($C220,$D220,1),0),"",IF(Z223="","",Z223+1)))</f>
        <v>#VALUE!</v>
      </c>
      <c r="AB223" s="29" t="e">
        <f t="shared" ref="AB223" si="875">IF(AB222&gt;$G$8,"",IF(AA223=EOMONTH(DATE($C220,$D220,1),0),"",IF(AA223="","",AA223+1)))</f>
        <v>#VALUE!</v>
      </c>
      <c r="AC223" s="29" t="e">
        <f t="shared" ref="AC223" si="876">IF(AC222&gt;$G$8,"",IF(AB223=EOMONTH(DATE($C220,$D220,1),0),"",IF(AB223="","",AB223+1)))</f>
        <v>#VALUE!</v>
      </c>
      <c r="AD223" s="29" t="e">
        <f t="shared" ref="AD223" si="877">IF(AD222&gt;$G$8,"",IF(AC223=EOMONTH(DATE($C220,$D220,1),0),"",IF(AC223="","",AC223+1)))</f>
        <v>#VALUE!</v>
      </c>
      <c r="AE223" s="29" t="e">
        <f t="shared" ref="AE223" si="878">IF(AE222&gt;$G$8,"",IF(AD223=EOMONTH(DATE($C220,$D220,1),0),"",IF(AD223="","",AD223+1)))</f>
        <v>#VALUE!</v>
      </c>
      <c r="AF223" s="29" t="e">
        <f t="shared" ref="AF223" si="879">IF(AF222&gt;$G$8,"",IF(AE223=EOMONTH(DATE($C220,$D220,1),0),"",IF(AE223="","",AE223+1)))</f>
        <v>#VALUE!</v>
      </c>
      <c r="AG223" s="29" t="e">
        <f t="shared" ref="AG223" si="880">IF(AG222&gt;$G$8,"",IF(AF223=EOMONTH(DATE($C220,$D220,1),0),"",IF(AF223="","",AF223+1)))</f>
        <v>#VALUE!</v>
      </c>
      <c r="AH223" s="30" t="s">
        <v>28</v>
      </c>
      <c r="AI223" s="31">
        <f>+COUNTIFS(C224:AG224,"土",C228:AG228,"")+COUNTIFS(C224:AG224,"日",C228:AG228,"")</f>
        <v>0</v>
      </c>
    </row>
    <row r="224" spans="2:36">
      <c r="B224" s="32" t="s">
        <v>11</v>
      </c>
      <c r="C224" s="33" t="str">
        <f>IFERROR(TEXT(WEEKDAY(+C223),"aaa"),"")</f>
        <v/>
      </c>
      <c r="D224" s="33" t="str">
        <f t="shared" ref="D224:AG224" si="881">IFERROR(TEXT(WEEKDAY(+D223),"aaa"),"")</f>
        <v/>
      </c>
      <c r="E224" s="33" t="str">
        <f t="shared" si="881"/>
        <v/>
      </c>
      <c r="F224" s="33" t="str">
        <f t="shared" si="881"/>
        <v/>
      </c>
      <c r="G224" s="33" t="str">
        <f t="shared" si="881"/>
        <v/>
      </c>
      <c r="H224" s="33" t="str">
        <f t="shared" si="881"/>
        <v/>
      </c>
      <c r="I224" s="33" t="str">
        <f t="shared" si="881"/>
        <v/>
      </c>
      <c r="J224" s="33" t="str">
        <f t="shared" si="881"/>
        <v/>
      </c>
      <c r="K224" s="33" t="str">
        <f t="shared" si="881"/>
        <v/>
      </c>
      <c r="L224" s="33" t="str">
        <f t="shared" si="881"/>
        <v/>
      </c>
      <c r="M224" s="33" t="str">
        <f t="shared" si="881"/>
        <v/>
      </c>
      <c r="N224" s="33" t="str">
        <f t="shared" si="881"/>
        <v/>
      </c>
      <c r="O224" s="33" t="str">
        <f t="shared" si="881"/>
        <v/>
      </c>
      <c r="P224" s="33" t="str">
        <f t="shared" si="881"/>
        <v/>
      </c>
      <c r="Q224" s="33" t="str">
        <f t="shared" si="881"/>
        <v/>
      </c>
      <c r="R224" s="33" t="str">
        <f t="shared" si="881"/>
        <v/>
      </c>
      <c r="S224" s="33" t="str">
        <f t="shared" si="881"/>
        <v/>
      </c>
      <c r="T224" s="33" t="str">
        <f t="shared" si="881"/>
        <v/>
      </c>
      <c r="U224" s="33" t="str">
        <f t="shared" si="881"/>
        <v/>
      </c>
      <c r="V224" s="33" t="str">
        <f t="shared" si="881"/>
        <v/>
      </c>
      <c r="W224" s="33" t="str">
        <f t="shared" si="881"/>
        <v/>
      </c>
      <c r="X224" s="33" t="str">
        <f t="shared" si="881"/>
        <v/>
      </c>
      <c r="Y224" s="33" t="str">
        <f t="shared" si="881"/>
        <v/>
      </c>
      <c r="Z224" s="33" t="str">
        <f t="shared" si="881"/>
        <v/>
      </c>
      <c r="AA224" s="33" t="str">
        <f t="shared" si="881"/>
        <v/>
      </c>
      <c r="AB224" s="33" t="str">
        <f t="shared" si="881"/>
        <v/>
      </c>
      <c r="AC224" s="33" t="str">
        <f t="shared" si="881"/>
        <v/>
      </c>
      <c r="AD224" s="33" t="str">
        <f t="shared" si="881"/>
        <v/>
      </c>
      <c r="AE224" s="33" t="str">
        <f t="shared" si="881"/>
        <v/>
      </c>
      <c r="AF224" s="33" t="str">
        <f t="shared" si="881"/>
        <v/>
      </c>
      <c r="AG224" s="33" t="str">
        <f t="shared" si="881"/>
        <v/>
      </c>
      <c r="AH224" s="30" t="s">
        <v>12</v>
      </c>
      <c r="AI224" s="31">
        <f>+COUNTIF(C228:AG228,"夏休")+COUNTIF(C228:AG228,"冬休")+COUNTIF(C228:AG228,"中止")</f>
        <v>0</v>
      </c>
    </row>
    <row r="225" spans="2:36" ht="13.5" customHeight="1">
      <c r="B225" s="102" t="s">
        <v>13</v>
      </c>
      <c r="C225" s="108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114"/>
      <c r="AE225" s="114"/>
      <c r="AF225" s="99"/>
      <c r="AG225" s="117"/>
      <c r="AH225" s="34" t="s">
        <v>14</v>
      </c>
      <c r="AI225" s="35">
        <f>COUNT(C223:AG223)-AI224</f>
        <v>0</v>
      </c>
    </row>
    <row r="226" spans="2:36" ht="13.5" customHeight="1">
      <c r="B226" s="103"/>
      <c r="C226" s="109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15"/>
      <c r="AE226" s="115"/>
      <c r="AF226" s="100"/>
      <c r="AG226" s="118"/>
      <c r="AH226" s="34" t="s">
        <v>15</v>
      </c>
      <c r="AI226" s="36">
        <f>+COUNTIF(C229:AG229,"休")</f>
        <v>0</v>
      </c>
      <c r="AJ226" s="37" t="e">
        <f>IF(AI227&gt;0.285,"",IF(AI226&lt;AI223,"←計画日数が足りません",""))</f>
        <v>#DIV/0!</v>
      </c>
    </row>
    <row r="227" spans="2:36" ht="13.5" customHeight="1">
      <c r="B227" s="104"/>
      <c r="C227" s="110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16"/>
      <c r="AE227" s="116"/>
      <c r="AF227" s="101"/>
      <c r="AG227" s="119"/>
      <c r="AH227" s="34" t="s">
        <v>16</v>
      </c>
      <c r="AI227" s="49" t="e">
        <f>+AI226/AI225</f>
        <v>#DIV/0!</v>
      </c>
    </row>
    <row r="228" spans="2:36">
      <c r="B228" s="39" t="s">
        <v>17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34" t="s">
        <v>19</v>
      </c>
      <c r="AI228" s="36">
        <f>+COUNTIF(C230:AG230,"*休")</f>
        <v>0</v>
      </c>
    </row>
    <row r="229" spans="2:36">
      <c r="B229" s="32" t="s">
        <v>20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54"/>
      <c r="AH229" s="40" t="s">
        <v>21</v>
      </c>
      <c r="AI229" s="50" t="e">
        <f>+AI228/AI225</f>
        <v>#DIV/0!</v>
      </c>
    </row>
    <row r="230" spans="2:36">
      <c r="B230" s="42" t="s">
        <v>22</v>
      </c>
      <c r="C230" s="55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7"/>
      <c r="AH230" s="43" t="s">
        <v>29</v>
      </c>
      <c r="AI230" s="44" t="e">
        <f>_xlfn.IFS(AI229&gt;=0.285,"OK",AI223&lt;=AI228,"OK",AI223&gt;AI228,"NG")</f>
        <v>#DIV/0!</v>
      </c>
      <c r="AJ230" s="37" t="e">
        <f>IF(AI230="NG","←月単位未達成","←月単位達成")</f>
        <v>#DIV/0!</v>
      </c>
    </row>
    <row r="231" spans="2:36" hidden="1">
      <c r="C231" s="53" t="str">
        <f>IF($C228="","通常",C228)</f>
        <v>通常</v>
      </c>
      <c r="D231" s="53" t="str">
        <f t="shared" ref="D231:AG231" si="882">IF(D228="","通常",D228)</f>
        <v>通常</v>
      </c>
      <c r="E231" s="53" t="str">
        <f t="shared" si="882"/>
        <v>通常</v>
      </c>
      <c r="F231" s="53" t="str">
        <f t="shared" si="882"/>
        <v>通常</v>
      </c>
      <c r="G231" s="53" t="str">
        <f t="shared" si="882"/>
        <v>通常</v>
      </c>
      <c r="H231" s="53" t="str">
        <f t="shared" si="882"/>
        <v>通常</v>
      </c>
      <c r="I231" s="53" t="str">
        <f t="shared" si="882"/>
        <v>通常</v>
      </c>
      <c r="J231" s="53" t="str">
        <f t="shared" si="882"/>
        <v>通常</v>
      </c>
      <c r="K231" s="53" t="str">
        <f t="shared" si="882"/>
        <v>通常</v>
      </c>
      <c r="L231" s="53" t="str">
        <f t="shared" si="882"/>
        <v>通常</v>
      </c>
      <c r="M231" s="53" t="str">
        <f t="shared" si="882"/>
        <v>通常</v>
      </c>
      <c r="N231" s="53" t="str">
        <f t="shared" si="882"/>
        <v>通常</v>
      </c>
      <c r="O231" s="53" t="str">
        <f t="shared" si="882"/>
        <v>通常</v>
      </c>
      <c r="P231" s="53" t="str">
        <f t="shared" si="882"/>
        <v>通常</v>
      </c>
      <c r="Q231" s="53" t="str">
        <f t="shared" si="882"/>
        <v>通常</v>
      </c>
      <c r="R231" s="53" t="str">
        <f t="shared" si="882"/>
        <v>通常</v>
      </c>
      <c r="S231" s="53" t="str">
        <f t="shared" si="882"/>
        <v>通常</v>
      </c>
      <c r="T231" s="53" t="str">
        <f t="shared" si="882"/>
        <v>通常</v>
      </c>
      <c r="U231" s="53" t="str">
        <f t="shared" si="882"/>
        <v>通常</v>
      </c>
      <c r="V231" s="53" t="str">
        <f t="shared" si="882"/>
        <v>通常</v>
      </c>
      <c r="W231" s="53" t="str">
        <f t="shared" si="882"/>
        <v>通常</v>
      </c>
      <c r="X231" s="53" t="str">
        <f t="shared" si="882"/>
        <v>通常</v>
      </c>
      <c r="Y231" s="53" t="str">
        <f t="shared" si="882"/>
        <v>通常</v>
      </c>
      <c r="Z231" s="53" t="str">
        <f t="shared" si="882"/>
        <v>通常</v>
      </c>
      <c r="AA231" s="53" t="str">
        <f t="shared" si="882"/>
        <v>通常</v>
      </c>
      <c r="AB231" s="53" t="str">
        <f t="shared" si="882"/>
        <v>通常</v>
      </c>
      <c r="AC231" s="53" t="str">
        <f t="shared" si="882"/>
        <v>通常</v>
      </c>
      <c r="AD231" s="53" t="str">
        <f t="shared" si="882"/>
        <v>通常</v>
      </c>
      <c r="AE231" s="53" t="str">
        <f t="shared" si="882"/>
        <v>通常</v>
      </c>
      <c r="AF231" s="53" t="str">
        <f t="shared" si="882"/>
        <v>通常</v>
      </c>
      <c r="AG231" s="53" t="str">
        <f t="shared" si="882"/>
        <v>通常</v>
      </c>
      <c r="AI231" s="52"/>
      <c r="AJ231" s="37"/>
    </row>
    <row r="232" spans="2:36" hidden="1">
      <c r="C232" s="53" t="str">
        <f>IF(C228="","通常実績",C228)</f>
        <v>通常実績</v>
      </c>
      <c r="D232" s="53" t="str">
        <f t="shared" ref="D232:AG232" si="883">IF(D228="","通常実績",D228)</f>
        <v>通常実績</v>
      </c>
      <c r="E232" s="53" t="str">
        <f t="shared" si="883"/>
        <v>通常実績</v>
      </c>
      <c r="F232" s="53" t="str">
        <f t="shared" si="883"/>
        <v>通常実績</v>
      </c>
      <c r="G232" s="53" t="str">
        <f t="shared" si="883"/>
        <v>通常実績</v>
      </c>
      <c r="H232" s="53" t="str">
        <f t="shared" si="883"/>
        <v>通常実績</v>
      </c>
      <c r="I232" s="53" t="str">
        <f t="shared" si="883"/>
        <v>通常実績</v>
      </c>
      <c r="J232" s="53" t="str">
        <f t="shared" si="883"/>
        <v>通常実績</v>
      </c>
      <c r="K232" s="53" t="str">
        <f t="shared" si="883"/>
        <v>通常実績</v>
      </c>
      <c r="L232" s="53" t="str">
        <f t="shared" si="883"/>
        <v>通常実績</v>
      </c>
      <c r="M232" s="53" t="str">
        <f t="shared" si="883"/>
        <v>通常実績</v>
      </c>
      <c r="N232" s="53" t="str">
        <f t="shared" si="883"/>
        <v>通常実績</v>
      </c>
      <c r="O232" s="53" t="str">
        <f t="shared" si="883"/>
        <v>通常実績</v>
      </c>
      <c r="P232" s="53" t="str">
        <f t="shared" si="883"/>
        <v>通常実績</v>
      </c>
      <c r="Q232" s="53" t="str">
        <f t="shared" si="883"/>
        <v>通常実績</v>
      </c>
      <c r="R232" s="53" t="str">
        <f t="shared" si="883"/>
        <v>通常実績</v>
      </c>
      <c r="S232" s="53" t="str">
        <f t="shared" si="883"/>
        <v>通常実績</v>
      </c>
      <c r="T232" s="53" t="str">
        <f t="shared" si="883"/>
        <v>通常実績</v>
      </c>
      <c r="U232" s="53" t="str">
        <f t="shared" si="883"/>
        <v>通常実績</v>
      </c>
      <c r="V232" s="53" t="str">
        <f t="shared" si="883"/>
        <v>通常実績</v>
      </c>
      <c r="W232" s="53" t="str">
        <f t="shared" si="883"/>
        <v>通常実績</v>
      </c>
      <c r="X232" s="53" t="str">
        <f t="shared" si="883"/>
        <v>通常実績</v>
      </c>
      <c r="Y232" s="53" t="str">
        <f t="shared" si="883"/>
        <v>通常実績</v>
      </c>
      <c r="Z232" s="53" t="str">
        <f t="shared" si="883"/>
        <v>通常実績</v>
      </c>
      <c r="AA232" s="53" t="str">
        <f t="shared" si="883"/>
        <v>通常実績</v>
      </c>
      <c r="AB232" s="53" t="str">
        <f t="shared" si="883"/>
        <v>通常実績</v>
      </c>
      <c r="AC232" s="53" t="str">
        <f t="shared" si="883"/>
        <v>通常実績</v>
      </c>
      <c r="AD232" s="53" t="str">
        <f t="shared" si="883"/>
        <v>通常実績</v>
      </c>
      <c r="AE232" s="53" t="str">
        <f t="shared" si="883"/>
        <v>通常実績</v>
      </c>
      <c r="AF232" s="53" t="str">
        <f t="shared" si="883"/>
        <v>通常実績</v>
      </c>
      <c r="AG232" s="53" t="str">
        <f t="shared" si="883"/>
        <v>通常実績</v>
      </c>
      <c r="AI232" s="52"/>
      <c r="AJ232" s="37"/>
    </row>
    <row r="234" spans="2:36" hidden="1">
      <c r="C234" s="7" t="e">
        <f>YEAR(C237)</f>
        <v>#VALUE!</v>
      </c>
      <c r="D234" s="7" t="e">
        <f>MONTH(C237)</f>
        <v>#VALUE!</v>
      </c>
    </row>
    <row r="235" spans="2:36">
      <c r="B235" s="11" t="s">
        <v>8</v>
      </c>
      <c r="C235" s="96" t="e">
        <f>C237</f>
        <v>#VALUE!</v>
      </c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8"/>
    </row>
    <row r="236" spans="2:36" hidden="1">
      <c r="B236" s="45"/>
      <c r="C236" s="29" t="e">
        <f>DATE($C234,$D234,1)</f>
        <v>#VALUE!</v>
      </c>
      <c r="D236" s="29" t="e">
        <f>C236+1</f>
        <v>#VALUE!</v>
      </c>
      <c r="E236" s="29" t="e">
        <f t="shared" ref="E236" si="884">D236+1</f>
        <v>#VALUE!</v>
      </c>
      <c r="F236" s="29" t="e">
        <f t="shared" ref="F236" si="885">E236+1</f>
        <v>#VALUE!</v>
      </c>
      <c r="G236" s="29" t="e">
        <f t="shared" ref="G236" si="886">F236+1</f>
        <v>#VALUE!</v>
      </c>
      <c r="H236" s="29" t="e">
        <f t="shared" ref="H236" si="887">G236+1</f>
        <v>#VALUE!</v>
      </c>
      <c r="I236" s="29" t="e">
        <f t="shared" ref="I236" si="888">H236+1</f>
        <v>#VALUE!</v>
      </c>
      <c r="J236" s="29" t="e">
        <f t="shared" ref="J236" si="889">I236+1</f>
        <v>#VALUE!</v>
      </c>
      <c r="K236" s="29" t="e">
        <f t="shared" ref="K236" si="890">J236+1</f>
        <v>#VALUE!</v>
      </c>
      <c r="L236" s="29" t="e">
        <f t="shared" ref="L236" si="891">K236+1</f>
        <v>#VALUE!</v>
      </c>
      <c r="M236" s="29" t="e">
        <f t="shared" ref="M236" si="892">L236+1</f>
        <v>#VALUE!</v>
      </c>
      <c r="N236" s="29" t="e">
        <f t="shared" ref="N236" si="893">M236+1</f>
        <v>#VALUE!</v>
      </c>
      <c r="O236" s="29" t="e">
        <f t="shared" ref="O236" si="894">N236+1</f>
        <v>#VALUE!</v>
      </c>
      <c r="P236" s="29" t="e">
        <f t="shared" ref="P236" si="895">O236+1</f>
        <v>#VALUE!</v>
      </c>
      <c r="Q236" s="29" t="e">
        <f t="shared" ref="Q236" si="896">P236+1</f>
        <v>#VALUE!</v>
      </c>
      <c r="R236" s="29" t="e">
        <f t="shared" ref="R236" si="897">Q236+1</f>
        <v>#VALUE!</v>
      </c>
      <c r="S236" s="29" t="e">
        <f t="shared" ref="S236" si="898">R236+1</f>
        <v>#VALUE!</v>
      </c>
      <c r="T236" s="29" t="e">
        <f t="shared" ref="T236" si="899">S236+1</f>
        <v>#VALUE!</v>
      </c>
      <c r="U236" s="29" t="e">
        <f t="shared" ref="U236" si="900">T236+1</f>
        <v>#VALUE!</v>
      </c>
      <c r="V236" s="29" t="e">
        <f t="shared" ref="V236" si="901">U236+1</f>
        <v>#VALUE!</v>
      </c>
      <c r="W236" s="29" t="e">
        <f t="shared" ref="W236" si="902">V236+1</f>
        <v>#VALUE!</v>
      </c>
      <c r="X236" s="29" t="e">
        <f t="shared" ref="X236" si="903">W236+1</f>
        <v>#VALUE!</v>
      </c>
      <c r="Y236" s="29" t="e">
        <f t="shared" ref="Y236" si="904">X236+1</f>
        <v>#VALUE!</v>
      </c>
      <c r="Z236" s="29" t="e">
        <f t="shared" ref="Z236" si="905">Y236+1</f>
        <v>#VALUE!</v>
      </c>
      <c r="AA236" s="29" t="e">
        <f t="shared" ref="AA236" si="906">Z236+1</f>
        <v>#VALUE!</v>
      </c>
      <c r="AB236" s="29" t="e">
        <f t="shared" ref="AB236" si="907">AA236+1</f>
        <v>#VALUE!</v>
      </c>
      <c r="AC236" s="29" t="e">
        <f t="shared" ref="AC236" si="908">AB236+1</f>
        <v>#VALUE!</v>
      </c>
      <c r="AD236" s="29" t="e">
        <f t="shared" ref="AD236" si="909">AC236+1</f>
        <v>#VALUE!</v>
      </c>
      <c r="AE236" s="29" t="e">
        <f t="shared" ref="AE236" si="910">AD236+1</f>
        <v>#VALUE!</v>
      </c>
      <c r="AF236" s="29" t="e">
        <f t="shared" ref="AF236" si="911">AE236+1</f>
        <v>#VALUE!</v>
      </c>
      <c r="AG236" s="29" t="e">
        <f t="shared" ref="AG236" si="912">AF236+1</f>
        <v>#VALUE!</v>
      </c>
      <c r="AH236" s="46"/>
      <c r="AI236" s="47"/>
    </row>
    <row r="237" spans="2:36">
      <c r="B237" s="27" t="s">
        <v>9</v>
      </c>
      <c r="C237" s="48" t="e">
        <f>IF(EDATE(C222,1)&gt;$G$8,"",EDATE(C222,1))</f>
        <v>#VALUE!</v>
      </c>
      <c r="D237" s="29" t="e">
        <f>IF(D236&gt;$G$8,"",IF(C237=EOMONTH(DATE($C234,$D234,1),0),"",IF(C237="","",C237+1)))</f>
        <v>#VALUE!</v>
      </c>
      <c r="E237" s="29" t="e">
        <f t="shared" ref="E237" si="913">IF(E236&gt;$G$8,"",IF(D237=EOMONTH(DATE($C234,$D234,1),0),"",IF(D237="","",D237+1)))</f>
        <v>#VALUE!</v>
      </c>
      <c r="F237" s="29" t="e">
        <f t="shared" ref="F237" si="914">IF(F236&gt;$G$8,"",IF(E237=EOMONTH(DATE($C234,$D234,1),0),"",IF(E237="","",E237+1)))</f>
        <v>#VALUE!</v>
      </c>
      <c r="G237" s="29" t="e">
        <f t="shared" ref="G237" si="915">IF(G236&gt;$G$8,"",IF(F237=EOMONTH(DATE($C234,$D234,1),0),"",IF(F237="","",F237+1)))</f>
        <v>#VALUE!</v>
      </c>
      <c r="H237" s="29" t="e">
        <f t="shared" ref="H237" si="916">IF(H236&gt;$G$8,"",IF(G237=EOMONTH(DATE($C234,$D234,1),0),"",IF(G237="","",G237+1)))</f>
        <v>#VALUE!</v>
      </c>
      <c r="I237" s="29" t="e">
        <f t="shared" ref="I237" si="917">IF(I236&gt;$G$8,"",IF(H237=EOMONTH(DATE($C234,$D234,1),0),"",IF(H237="","",H237+1)))</f>
        <v>#VALUE!</v>
      </c>
      <c r="J237" s="29" t="e">
        <f t="shared" ref="J237" si="918">IF(J236&gt;$G$8,"",IF(I237=EOMONTH(DATE($C234,$D234,1),0),"",IF(I237="","",I237+1)))</f>
        <v>#VALUE!</v>
      </c>
      <c r="K237" s="29" t="e">
        <f t="shared" ref="K237" si="919">IF(K236&gt;$G$8,"",IF(J237=EOMONTH(DATE($C234,$D234,1),0),"",IF(J237="","",J237+1)))</f>
        <v>#VALUE!</v>
      </c>
      <c r="L237" s="29" t="e">
        <f t="shared" ref="L237" si="920">IF(L236&gt;$G$8,"",IF(K237=EOMONTH(DATE($C234,$D234,1),0),"",IF(K237="","",K237+1)))</f>
        <v>#VALUE!</v>
      </c>
      <c r="M237" s="29" t="e">
        <f t="shared" ref="M237" si="921">IF(M236&gt;$G$8,"",IF(L237=EOMONTH(DATE($C234,$D234,1),0),"",IF(L237="","",L237+1)))</f>
        <v>#VALUE!</v>
      </c>
      <c r="N237" s="29" t="e">
        <f t="shared" ref="N237" si="922">IF(N236&gt;$G$8,"",IF(M237=EOMONTH(DATE($C234,$D234,1),0),"",IF(M237="","",M237+1)))</f>
        <v>#VALUE!</v>
      </c>
      <c r="O237" s="29" t="e">
        <f t="shared" ref="O237" si="923">IF(O236&gt;$G$8,"",IF(N237=EOMONTH(DATE($C234,$D234,1),0),"",IF(N237="","",N237+1)))</f>
        <v>#VALUE!</v>
      </c>
      <c r="P237" s="29" t="e">
        <f t="shared" ref="P237" si="924">IF(P236&gt;$G$8,"",IF(O237=EOMONTH(DATE($C234,$D234,1),0),"",IF(O237="","",O237+1)))</f>
        <v>#VALUE!</v>
      </c>
      <c r="Q237" s="29" t="e">
        <f t="shared" ref="Q237" si="925">IF(Q236&gt;$G$8,"",IF(P237=EOMONTH(DATE($C234,$D234,1),0),"",IF(P237="","",P237+1)))</f>
        <v>#VALUE!</v>
      </c>
      <c r="R237" s="29" t="e">
        <f t="shared" ref="R237" si="926">IF(R236&gt;$G$8,"",IF(Q237=EOMONTH(DATE($C234,$D234,1),0),"",IF(Q237="","",Q237+1)))</f>
        <v>#VALUE!</v>
      </c>
      <c r="S237" s="29" t="e">
        <f t="shared" ref="S237" si="927">IF(S236&gt;$G$8,"",IF(R237=EOMONTH(DATE($C234,$D234,1),0),"",IF(R237="","",R237+1)))</f>
        <v>#VALUE!</v>
      </c>
      <c r="T237" s="29" t="e">
        <f t="shared" ref="T237" si="928">IF(T236&gt;$G$8,"",IF(S237=EOMONTH(DATE($C234,$D234,1),0),"",IF(S237="","",S237+1)))</f>
        <v>#VALUE!</v>
      </c>
      <c r="U237" s="29" t="e">
        <f t="shared" ref="U237" si="929">IF(U236&gt;$G$8,"",IF(T237=EOMONTH(DATE($C234,$D234,1),0),"",IF(T237="","",T237+1)))</f>
        <v>#VALUE!</v>
      </c>
      <c r="V237" s="29" t="e">
        <f t="shared" ref="V237" si="930">IF(V236&gt;$G$8,"",IF(U237=EOMONTH(DATE($C234,$D234,1),0),"",IF(U237="","",U237+1)))</f>
        <v>#VALUE!</v>
      </c>
      <c r="W237" s="29" t="e">
        <f t="shared" ref="W237" si="931">IF(W236&gt;$G$8,"",IF(V237=EOMONTH(DATE($C234,$D234,1),0),"",IF(V237="","",V237+1)))</f>
        <v>#VALUE!</v>
      </c>
      <c r="X237" s="29" t="e">
        <f t="shared" ref="X237" si="932">IF(X236&gt;$G$8,"",IF(W237=EOMONTH(DATE($C234,$D234,1),0),"",IF(W237="","",W237+1)))</f>
        <v>#VALUE!</v>
      </c>
      <c r="Y237" s="29" t="e">
        <f t="shared" ref="Y237" si="933">IF(Y236&gt;$G$8,"",IF(X237=EOMONTH(DATE($C234,$D234,1),0),"",IF(X237="","",X237+1)))</f>
        <v>#VALUE!</v>
      </c>
      <c r="Z237" s="29" t="e">
        <f t="shared" ref="Z237" si="934">IF(Z236&gt;$G$8,"",IF(Y237=EOMONTH(DATE($C234,$D234,1),0),"",IF(Y237="","",Y237+1)))</f>
        <v>#VALUE!</v>
      </c>
      <c r="AA237" s="29" t="e">
        <f t="shared" ref="AA237" si="935">IF(AA236&gt;$G$8,"",IF(Z237=EOMONTH(DATE($C234,$D234,1),0),"",IF(Z237="","",Z237+1)))</f>
        <v>#VALUE!</v>
      </c>
      <c r="AB237" s="29" t="e">
        <f t="shared" ref="AB237" si="936">IF(AB236&gt;$G$8,"",IF(AA237=EOMONTH(DATE($C234,$D234,1),0),"",IF(AA237="","",AA237+1)))</f>
        <v>#VALUE!</v>
      </c>
      <c r="AC237" s="29" t="e">
        <f t="shared" ref="AC237" si="937">IF(AC236&gt;$G$8,"",IF(AB237=EOMONTH(DATE($C234,$D234,1),0),"",IF(AB237="","",AB237+1)))</f>
        <v>#VALUE!</v>
      </c>
      <c r="AD237" s="29" t="e">
        <f t="shared" ref="AD237" si="938">IF(AD236&gt;$G$8,"",IF(AC237=EOMONTH(DATE($C234,$D234,1),0),"",IF(AC237="","",AC237+1)))</f>
        <v>#VALUE!</v>
      </c>
      <c r="AE237" s="29" t="e">
        <f t="shared" ref="AE237" si="939">IF(AE236&gt;$G$8,"",IF(AD237=EOMONTH(DATE($C234,$D234,1),0),"",IF(AD237="","",AD237+1)))</f>
        <v>#VALUE!</v>
      </c>
      <c r="AF237" s="29" t="e">
        <f t="shared" ref="AF237" si="940">IF(AF236&gt;$G$8,"",IF(AE237=EOMONTH(DATE($C234,$D234,1),0),"",IF(AE237="","",AE237+1)))</f>
        <v>#VALUE!</v>
      </c>
      <c r="AG237" s="29" t="e">
        <f t="shared" ref="AG237" si="941">IF(AG236&gt;$G$8,"",IF(AF237=EOMONTH(DATE($C234,$D234,1),0),"",IF(AF237="","",AF237+1)))</f>
        <v>#VALUE!</v>
      </c>
      <c r="AH237" s="30" t="s">
        <v>28</v>
      </c>
      <c r="AI237" s="31">
        <f>+COUNTIFS(C238:AG238,"土",C242:AG242,"")+COUNTIFS(C238:AG238,"日",C242:AG242,"")</f>
        <v>0</v>
      </c>
    </row>
    <row r="238" spans="2:36">
      <c r="B238" s="32" t="s">
        <v>11</v>
      </c>
      <c r="C238" s="33" t="str">
        <f>IFERROR(TEXT(WEEKDAY(+C237),"aaa"),"")</f>
        <v/>
      </c>
      <c r="D238" s="33" t="str">
        <f t="shared" ref="D238:AG238" si="942">IFERROR(TEXT(WEEKDAY(+D237),"aaa"),"")</f>
        <v/>
      </c>
      <c r="E238" s="33" t="str">
        <f t="shared" si="942"/>
        <v/>
      </c>
      <c r="F238" s="33" t="str">
        <f t="shared" si="942"/>
        <v/>
      </c>
      <c r="G238" s="33" t="str">
        <f t="shared" si="942"/>
        <v/>
      </c>
      <c r="H238" s="33" t="str">
        <f t="shared" si="942"/>
        <v/>
      </c>
      <c r="I238" s="33" t="str">
        <f t="shared" si="942"/>
        <v/>
      </c>
      <c r="J238" s="33" t="str">
        <f t="shared" si="942"/>
        <v/>
      </c>
      <c r="K238" s="33" t="str">
        <f t="shared" si="942"/>
        <v/>
      </c>
      <c r="L238" s="33" t="str">
        <f t="shared" si="942"/>
        <v/>
      </c>
      <c r="M238" s="33" t="str">
        <f t="shared" si="942"/>
        <v/>
      </c>
      <c r="N238" s="33" t="str">
        <f t="shared" si="942"/>
        <v/>
      </c>
      <c r="O238" s="33" t="str">
        <f t="shared" si="942"/>
        <v/>
      </c>
      <c r="P238" s="33" t="str">
        <f t="shared" si="942"/>
        <v/>
      </c>
      <c r="Q238" s="33" t="str">
        <f t="shared" si="942"/>
        <v/>
      </c>
      <c r="R238" s="33" t="str">
        <f t="shared" si="942"/>
        <v/>
      </c>
      <c r="S238" s="33" t="str">
        <f t="shared" si="942"/>
        <v/>
      </c>
      <c r="T238" s="33" t="str">
        <f t="shared" si="942"/>
        <v/>
      </c>
      <c r="U238" s="33" t="str">
        <f t="shared" si="942"/>
        <v/>
      </c>
      <c r="V238" s="33" t="str">
        <f t="shared" si="942"/>
        <v/>
      </c>
      <c r="W238" s="33" t="str">
        <f t="shared" si="942"/>
        <v/>
      </c>
      <c r="X238" s="33" t="str">
        <f t="shared" si="942"/>
        <v/>
      </c>
      <c r="Y238" s="33" t="str">
        <f t="shared" si="942"/>
        <v/>
      </c>
      <c r="Z238" s="33" t="str">
        <f t="shared" si="942"/>
        <v/>
      </c>
      <c r="AA238" s="33" t="str">
        <f t="shared" si="942"/>
        <v/>
      </c>
      <c r="AB238" s="33" t="str">
        <f t="shared" si="942"/>
        <v/>
      </c>
      <c r="AC238" s="33" t="str">
        <f t="shared" si="942"/>
        <v/>
      </c>
      <c r="AD238" s="33" t="str">
        <f t="shared" si="942"/>
        <v/>
      </c>
      <c r="AE238" s="33" t="str">
        <f t="shared" si="942"/>
        <v/>
      </c>
      <c r="AF238" s="33" t="str">
        <f t="shared" si="942"/>
        <v/>
      </c>
      <c r="AG238" s="33" t="str">
        <f t="shared" si="942"/>
        <v/>
      </c>
      <c r="AH238" s="30" t="s">
        <v>12</v>
      </c>
      <c r="AI238" s="31">
        <f>+COUNTIF(C242:AG242,"夏休")+COUNTIF(C242:AG242,"冬休")+COUNTIF(C242:AG242,"中止")</f>
        <v>0</v>
      </c>
    </row>
    <row r="239" spans="2:36" ht="13.5" customHeight="1">
      <c r="B239" s="102" t="s">
        <v>13</v>
      </c>
      <c r="C239" s="108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114"/>
      <c r="AE239" s="114"/>
      <c r="AF239" s="99"/>
      <c r="AG239" s="117"/>
      <c r="AH239" s="34" t="s">
        <v>14</v>
      </c>
      <c r="AI239" s="35">
        <f>COUNT(C237:AG237)-AI238</f>
        <v>0</v>
      </c>
    </row>
    <row r="240" spans="2:36" ht="13.5" customHeight="1">
      <c r="B240" s="103"/>
      <c r="C240" s="109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15"/>
      <c r="AE240" s="115"/>
      <c r="AF240" s="100"/>
      <c r="AG240" s="118"/>
      <c r="AH240" s="34" t="s">
        <v>15</v>
      </c>
      <c r="AI240" s="36">
        <f>+COUNTIF(C243:AG243,"休")</f>
        <v>0</v>
      </c>
      <c r="AJ240" s="37" t="e">
        <f>IF(AI241&gt;0.285,"",IF(AI240&lt;AI237,"←計画日数が足りません",""))</f>
        <v>#DIV/0!</v>
      </c>
    </row>
    <row r="241" spans="2:36" ht="13.5" customHeight="1">
      <c r="B241" s="104"/>
      <c r="C241" s="110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16"/>
      <c r="AE241" s="116"/>
      <c r="AF241" s="101"/>
      <c r="AG241" s="119"/>
      <c r="AH241" s="34" t="s">
        <v>16</v>
      </c>
      <c r="AI241" s="49" t="e">
        <f>+AI240/AI239</f>
        <v>#DIV/0!</v>
      </c>
    </row>
    <row r="242" spans="2:36">
      <c r="B242" s="39" t="s">
        <v>17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34" t="s">
        <v>19</v>
      </c>
      <c r="AI242" s="36">
        <f>+COUNTIF(C244:AG244,"*休")</f>
        <v>0</v>
      </c>
    </row>
    <row r="243" spans="2:36">
      <c r="B243" s="32" t="s">
        <v>20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54"/>
      <c r="AH243" s="40" t="s">
        <v>21</v>
      </c>
      <c r="AI243" s="50" t="e">
        <f>+AI242/AI239</f>
        <v>#DIV/0!</v>
      </c>
    </row>
    <row r="244" spans="2:36">
      <c r="B244" s="42" t="s">
        <v>22</v>
      </c>
      <c r="C244" s="55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7"/>
      <c r="AH244" s="43" t="s">
        <v>29</v>
      </c>
      <c r="AI244" s="44" t="e">
        <f>_xlfn.IFS(AI243&gt;=0.285,"OK",AI237&lt;=AI242,"OK",AI237&gt;AI242,"NG")</f>
        <v>#DIV/0!</v>
      </c>
      <c r="AJ244" s="37" t="e">
        <f>IF(AI244="NG","←月単位未達成","←月単位達成")</f>
        <v>#DIV/0!</v>
      </c>
    </row>
    <row r="245" spans="2:36" hidden="1">
      <c r="C245" s="53" t="str">
        <f>IF($C242="","通常",C242)</f>
        <v>通常</v>
      </c>
      <c r="D245" s="53" t="str">
        <f t="shared" ref="D245:AG245" si="943">IF(D242="","通常",D242)</f>
        <v>通常</v>
      </c>
      <c r="E245" s="53" t="str">
        <f t="shared" si="943"/>
        <v>通常</v>
      </c>
      <c r="F245" s="53" t="str">
        <f t="shared" si="943"/>
        <v>通常</v>
      </c>
      <c r="G245" s="53" t="str">
        <f t="shared" si="943"/>
        <v>通常</v>
      </c>
      <c r="H245" s="53" t="str">
        <f t="shared" si="943"/>
        <v>通常</v>
      </c>
      <c r="I245" s="53" t="str">
        <f t="shared" si="943"/>
        <v>通常</v>
      </c>
      <c r="J245" s="53" t="str">
        <f t="shared" si="943"/>
        <v>通常</v>
      </c>
      <c r="K245" s="53" t="str">
        <f t="shared" si="943"/>
        <v>通常</v>
      </c>
      <c r="L245" s="53" t="str">
        <f t="shared" si="943"/>
        <v>通常</v>
      </c>
      <c r="M245" s="53" t="str">
        <f t="shared" si="943"/>
        <v>通常</v>
      </c>
      <c r="N245" s="53" t="str">
        <f t="shared" si="943"/>
        <v>通常</v>
      </c>
      <c r="O245" s="53" t="str">
        <f t="shared" si="943"/>
        <v>通常</v>
      </c>
      <c r="P245" s="53" t="str">
        <f t="shared" si="943"/>
        <v>通常</v>
      </c>
      <c r="Q245" s="53" t="str">
        <f t="shared" si="943"/>
        <v>通常</v>
      </c>
      <c r="R245" s="53" t="str">
        <f t="shared" si="943"/>
        <v>通常</v>
      </c>
      <c r="S245" s="53" t="str">
        <f t="shared" si="943"/>
        <v>通常</v>
      </c>
      <c r="T245" s="53" t="str">
        <f t="shared" si="943"/>
        <v>通常</v>
      </c>
      <c r="U245" s="53" t="str">
        <f t="shared" si="943"/>
        <v>通常</v>
      </c>
      <c r="V245" s="53" t="str">
        <f t="shared" si="943"/>
        <v>通常</v>
      </c>
      <c r="W245" s="53" t="str">
        <f t="shared" si="943"/>
        <v>通常</v>
      </c>
      <c r="X245" s="53" t="str">
        <f t="shared" si="943"/>
        <v>通常</v>
      </c>
      <c r="Y245" s="53" t="str">
        <f t="shared" si="943"/>
        <v>通常</v>
      </c>
      <c r="Z245" s="53" t="str">
        <f t="shared" si="943"/>
        <v>通常</v>
      </c>
      <c r="AA245" s="53" t="str">
        <f t="shared" si="943"/>
        <v>通常</v>
      </c>
      <c r="AB245" s="53" t="str">
        <f t="shared" si="943"/>
        <v>通常</v>
      </c>
      <c r="AC245" s="53" t="str">
        <f t="shared" si="943"/>
        <v>通常</v>
      </c>
      <c r="AD245" s="53" t="str">
        <f t="shared" si="943"/>
        <v>通常</v>
      </c>
      <c r="AE245" s="53" t="str">
        <f t="shared" si="943"/>
        <v>通常</v>
      </c>
      <c r="AF245" s="53" t="str">
        <f t="shared" si="943"/>
        <v>通常</v>
      </c>
      <c r="AG245" s="53" t="str">
        <f t="shared" si="943"/>
        <v>通常</v>
      </c>
      <c r="AI245" s="52"/>
      <c r="AJ245" s="37"/>
    </row>
    <row r="246" spans="2:36" hidden="1">
      <c r="C246" s="53" t="str">
        <f>IF(C242="","通常実績",C242)</f>
        <v>通常実績</v>
      </c>
      <c r="D246" s="53" t="str">
        <f t="shared" ref="D246:AG246" si="944">IF(D242="","通常実績",D242)</f>
        <v>通常実績</v>
      </c>
      <c r="E246" s="53" t="str">
        <f t="shared" si="944"/>
        <v>通常実績</v>
      </c>
      <c r="F246" s="53" t="str">
        <f t="shared" si="944"/>
        <v>通常実績</v>
      </c>
      <c r="G246" s="53" t="str">
        <f t="shared" si="944"/>
        <v>通常実績</v>
      </c>
      <c r="H246" s="53" t="str">
        <f t="shared" si="944"/>
        <v>通常実績</v>
      </c>
      <c r="I246" s="53" t="str">
        <f t="shared" si="944"/>
        <v>通常実績</v>
      </c>
      <c r="J246" s="53" t="str">
        <f t="shared" si="944"/>
        <v>通常実績</v>
      </c>
      <c r="K246" s="53" t="str">
        <f t="shared" si="944"/>
        <v>通常実績</v>
      </c>
      <c r="L246" s="53" t="str">
        <f t="shared" si="944"/>
        <v>通常実績</v>
      </c>
      <c r="M246" s="53" t="str">
        <f t="shared" si="944"/>
        <v>通常実績</v>
      </c>
      <c r="N246" s="53" t="str">
        <f t="shared" si="944"/>
        <v>通常実績</v>
      </c>
      <c r="O246" s="53" t="str">
        <f t="shared" si="944"/>
        <v>通常実績</v>
      </c>
      <c r="P246" s="53" t="str">
        <f t="shared" si="944"/>
        <v>通常実績</v>
      </c>
      <c r="Q246" s="53" t="str">
        <f t="shared" si="944"/>
        <v>通常実績</v>
      </c>
      <c r="R246" s="53" t="str">
        <f t="shared" si="944"/>
        <v>通常実績</v>
      </c>
      <c r="S246" s="53" t="str">
        <f t="shared" si="944"/>
        <v>通常実績</v>
      </c>
      <c r="T246" s="53" t="str">
        <f t="shared" si="944"/>
        <v>通常実績</v>
      </c>
      <c r="U246" s="53" t="str">
        <f t="shared" si="944"/>
        <v>通常実績</v>
      </c>
      <c r="V246" s="53" t="str">
        <f t="shared" si="944"/>
        <v>通常実績</v>
      </c>
      <c r="W246" s="53" t="str">
        <f t="shared" si="944"/>
        <v>通常実績</v>
      </c>
      <c r="X246" s="53" t="str">
        <f t="shared" si="944"/>
        <v>通常実績</v>
      </c>
      <c r="Y246" s="53" t="str">
        <f t="shared" si="944"/>
        <v>通常実績</v>
      </c>
      <c r="Z246" s="53" t="str">
        <f t="shared" si="944"/>
        <v>通常実績</v>
      </c>
      <c r="AA246" s="53" t="str">
        <f t="shared" si="944"/>
        <v>通常実績</v>
      </c>
      <c r="AB246" s="53" t="str">
        <f t="shared" si="944"/>
        <v>通常実績</v>
      </c>
      <c r="AC246" s="53" t="str">
        <f t="shared" si="944"/>
        <v>通常実績</v>
      </c>
      <c r="AD246" s="53" t="str">
        <f t="shared" si="944"/>
        <v>通常実績</v>
      </c>
      <c r="AE246" s="53" t="str">
        <f t="shared" si="944"/>
        <v>通常実績</v>
      </c>
      <c r="AF246" s="53" t="str">
        <f t="shared" si="944"/>
        <v>通常実績</v>
      </c>
      <c r="AG246" s="53" t="str">
        <f t="shared" si="944"/>
        <v>通常実績</v>
      </c>
      <c r="AI246" s="52"/>
      <c r="AJ246" s="37"/>
    </row>
    <row r="248" spans="2:36" hidden="1">
      <c r="C248" s="7" t="e">
        <f>YEAR(C251)</f>
        <v>#VALUE!</v>
      </c>
      <c r="D248" s="7" t="e">
        <f>MONTH(C251)</f>
        <v>#VALUE!</v>
      </c>
    </row>
    <row r="249" spans="2:36">
      <c r="B249" s="11" t="s">
        <v>8</v>
      </c>
      <c r="C249" s="96" t="e">
        <f>C251</f>
        <v>#VALUE!</v>
      </c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8"/>
    </row>
    <row r="250" spans="2:36" hidden="1">
      <c r="B250" s="45"/>
      <c r="C250" s="29" t="e">
        <f>DATE($C248,$D248,1)</f>
        <v>#VALUE!</v>
      </c>
      <c r="D250" s="29" t="e">
        <f>C250+1</f>
        <v>#VALUE!</v>
      </c>
      <c r="E250" s="29" t="e">
        <f t="shared" ref="E250" si="945">D250+1</f>
        <v>#VALUE!</v>
      </c>
      <c r="F250" s="29" t="e">
        <f t="shared" ref="F250" si="946">E250+1</f>
        <v>#VALUE!</v>
      </c>
      <c r="G250" s="29" t="e">
        <f t="shared" ref="G250" si="947">F250+1</f>
        <v>#VALUE!</v>
      </c>
      <c r="H250" s="29" t="e">
        <f t="shared" ref="H250" si="948">G250+1</f>
        <v>#VALUE!</v>
      </c>
      <c r="I250" s="29" t="e">
        <f t="shared" ref="I250" si="949">H250+1</f>
        <v>#VALUE!</v>
      </c>
      <c r="J250" s="29" t="e">
        <f t="shared" ref="J250" si="950">I250+1</f>
        <v>#VALUE!</v>
      </c>
      <c r="K250" s="29" t="e">
        <f t="shared" ref="K250" si="951">J250+1</f>
        <v>#VALUE!</v>
      </c>
      <c r="L250" s="29" t="e">
        <f t="shared" ref="L250" si="952">K250+1</f>
        <v>#VALUE!</v>
      </c>
      <c r="M250" s="29" t="e">
        <f t="shared" ref="M250" si="953">L250+1</f>
        <v>#VALUE!</v>
      </c>
      <c r="N250" s="29" t="e">
        <f t="shared" ref="N250" si="954">M250+1</f>
        <v>#VALUE!</v>
      </c>
      <c r="O250" s="29" t="e">
        <f t="shared" ref="O250" si="955">N250+1</f>
        <v>#VALUE!</v>
      </c>
      <c r="P250" s="29" t="e">
        <f t="shared" ref="P250" si="956">O250+1</f>
        <v>#VALUE!</v>
      </c>
      <c r="Q250" s="29" t="e">
        <f t="shared" ref="Q250" si="957">P250+1</f>
        <v>#VALUE!</v>
      </c>
      <c r="R250" s="29" t="e">
        <f t="shared" ref="R250" si="958">Q250+1</f>
        <v>#VALUE!</v>
      </c>
      <c r="S250" s="29" t="e">
        <f t="shared" ref="S250" si="959">R250+1</f>
        <v>#VALUE!</v>
      </c>
      <c r="T250" s="29" t="e">
        <f t="shared" ref="T250" si="960">S250+1</f>
        <v>#VALUE!</v>
      </c>
      <c r="U250" s="29" t="e">
        <f t="shared" ref="U250" si="961">T250+1</f>
        <v>#VALUE!</v>
      </c>
      <c r="V250" s="29" t="e">
        <f t="shared" ref="V250" si="962">U250+1</f>
        <v>#VALUE!</v>
      </c>
      <c r="W250" s="29" t="e">
        <f t="shared" ref="W250" si="963">V250+1</f>
        <v>#VALUE!</v>
      </c>
      <c r="X250" s="29" t="e">
        <f t="shared" ref="X250" si="964">W250+1</f>
        <v>#VALUE!</v>
      </c>
      <c r="Y250" s="29" t="e">
        <f t="shared" ref="Y250" si="965">X250+1</f>
        <v>#VALUE!</v>
      </c>
      <c r="Z250" s="29" t="e">
        <f t="shared" ref="Z250" si="966">Y250+1</f>
        <v>#VALUE!</v>
      </c>
      <c r="AA250" s="29" t="e">
        <f t="shared" ref="AA250" si="967">Z250+1</f>
        <v>#VALUE!</v>
      </c>
      <c r="AB250" s="29" t="e">
        <f t="shared" ref="AB250" si="968">AA250+1</f>
        <v>#VALUE!</v>
      </c>
      <c r="AC250" s="29" t="e">
        <f t="shared" ref="AC250" si="969">AB250+1</f>
        <v>#VALUE!</v>
      </c>
      <c r="AD250" s="29" t="e">
        <f t="shared" ref="AD250" si="970">AC250+1</f>
        <v>#VALUE!</v>
      </c>
      <c r="AE250" s="29" t="e">
        <f t="shared" ref="AE250" si="971">AD250+1</f>
        <v>#VALUE!</v>
      </c>
      <c r="AF250" s="29" t="e">
        <f t="shared" ref="AF250" si="972">AE250+1</f>
        <v>#VALUE!</v>
      </c>
      <c r="AG250" s="29" t="e">
        <f t="shared" ref="AG250" si="973">AF250+1</f>
        <v>#VALUE!</v>
      </c>
      <c r="AH250" s="46"/>
      <c r="AI250" s="47"/>
    </row>
    <row r="251" spans="2:36">
      <c r="B251" s="27" t="s">
        <v>9</v>
      </c>
      <c r="C251" s="48" t="e">
        <f>IF(EDATE(C236,1)&gt;$G$8,"",EDATE(C236,1))</f>
        <v>#VALUE!</v>
      </c>
      <c r="D251" s="29" t="e">
        <f>IF(D250&gt;$G$8,"",IF(C251=EOMONTH(DATE($C248,$D248,1),0),"",IF(C251="","",C251+1)))</f>
        <v>#VALUE!</v>
      </c>
      <c r="E251" s="29" t="e">
        <f t="shared" ref="E251" si="974">IF(E250&gt;$G$8,"",IF(D251=EOMONTH(DATE($C248,$D248,1),0),"",IF(D251="","",D251+1)))</f>
        <v>#VALUE!</v>
      </c>
      <c r="F251" s="29" t="e">
        <f t="shared" ref="F251" si="975">IF(F250&gt;$G$8,"",IF(E251=EOMONTH(DATE($C248,$D248,1),0),"",IF(E251="","",E251+1)))</f>
        <v>#VALUE!</v>
      </c>
      <c r="G251" s="29" t="e">
        <f t="shared" ref="G251" si="976">IF(G250&gt;$G$8,"",IF(F251=EOMONTH(DATE($C248,$D248,1),0),"",IF(F251="","",F251+1)))</f>
        <v>#VALUE!</v>
      </c>
      <c r="H251" s="29" t="e">
        <f t="shared" ref="H251" si="977">IF(H250&gt;$G$8,"",IF(G251=EOMONTH(DATE($C248,$D248,1),0),"",IF(G251="","",G251+1)))</f>
        <v>#VALUE!</v>
      </c>
      <c r="I251" s="29" t="e">
        <f t="shared" ref="I251" si="978">IF(I250&gt;$G$8,"",IF(H251=EOMONTH(DATE($C248,$D248,1),0),"",IF(H251="","",H251+1)))</f>
        <v>#VALUE!</v>
      </c>
      <c r="J251" s="29" t="e">
        <f t="shared" ref="J251" si="979">IF(J250&gt;$G$8,"",IF(I251=EOMONTH(DATE($C248,$D248,1),0),"",IF(I251="","",I251+1)))</f>
        <v>#VALUE!</v>
      </c>
      <c r="K251" s="29" t="e">
        <f t="shared" ref="K251" si="980">IF(K250&gt;$G$8,"",IF(J251=EOMONTH(DATE($C248,$D248,1),0),"",IF(J251="","",J251+1)))</f>
        <v>#VALUE!</v>
      </c>
      <c r="L251" s="29" t="e">
        <f t="shared" ref="L251" si="981">IF(L250&gt;$G$8,"",IF(K251=EOMONTH(DATE($C248,$D248,1),0),"",IF(K251="","",K251+1)))</f>
        <v>#VALUE!</v>
      </c>
      <c r="M251" s="29" t="e">
        <f t="shared" ref="M251" si="982">IF(M250&gt;$G$8,"",IF(L251=EOMONTH(DATE($C248,$D248,1),0),"",IF(L251="","",L251+1)))</f>
        <v>#VALUE!</v>
      </c>
      <c r="N251" s="29" t="e">
        <f t="shared" ref="N251" si="983">IF(N250&gt;$G$8,"",IF(M251=EOMONTH(DATE($C248,$D248,1),0),"",IF(M251="","",M251+1)))</f>
        <v>#VALUE!</v>
      </c>
      <c r="O251" s="29" t="e">
        <f t="shared" ref="O251" si="984">IF(O250&gt;$G$8,"",IF(N251=EOMONTH(DATE($C248,$D248,1),0),"",IF(N251="","",N251+1)))</f>
        <v>#VALUE!</v>
      </c>
      <c r="P251" s="29" t="e">
        <f t="shared" ref="P251" si="985">IF(P250&gt;$G$8,"",IF(O251=EOMONTH(DATE($C248,$D248,1),0),"",IF(O251="","",O251+1)))</f>
        <v>#VALUE!</v>
      </c>
      <c r="Q251" s="29" t="e">
        <f t="shared" ref="Q251" si="986">IF(Q250&gt;$G$8,"",IF(P251=EOMONTH(DATE($C248,$D248,1),0),"",IF(P251="","",P251+1)))</f>
        <v>#VALUE!</v>
      </c>
      <c r="R251" s="29" t="e">
        <f t="shared" ref="R251" si="987">IF(R250&gt;$G$8,"",IF(Q251=EOMONTH(DATE($C248,$D248,1),0),"",IF(Q251="","",Q251+1)))</f>
        <v>#VALUE!</v>
      </c>
      <c r="S251" s="29" t="e">
        <f t="shared" ref="S251" si="988">IF(S250&gt;$G$8,"",IF(R251=EOMONTH(DATE($C248,$D248,1),0),"",IF(R251="","",R251+1)))</f>
        <v>#VALUE!</v>
      </c>
      <c r="T251" s="29" t="e">
        <f t="shared" ref="T251" si="989">IF(T250&gt;$G$8,"",IF(S251=EOMONTH(DATE($C248,$D248,1),0),"",IF(S251="","",S251+1)))</f>
        <v>#VALUE!</v>
      </c>
      <c r="U251" s="29" t="e">
        <f t="shared" ref="U251" si="990">IF(U250&gt;$G$8,"",IF(T251=EOMONTH(DATE($C248,$D248,1),0),"",IF(T251="","",T251+1)))</f>
        <v>#VALUE!</v>
      </c>
      <c r="V251" s="29" t="e">
        <f t="shared" ref="V251" si="991">IF(V250&gt;$G$8,"",IF(U251=EOMONTH(DATE($C248,$D248,1),0),"",IF(U251="","",U251+1)))</f>
        <v>#VALUE!</v>
      </c>
      <c r="W251" s="29" t="e">
        <f t="shared" ref="W251" si="992">IF(W250&gt;$G$8,"",IF(V251=EOMONTH(DATE($C248,$D248,1),0),"",IF(V251="","",V251+1)))</f>
        <v>#VALUE!</v>
      </c>
      <c r="X251" s="29" t="e">
        <f t="shared" ref="X251" si="993">IF(X250&gt;$G$8,"",IF(W251=EOMONTH(DATE($C248,$D248,1),0),"",IF(W251="","",W251+1)))</f>
        <v>#VALUE!</v>
      </c>
      <c r="Y251" s="29" t="e">
        <f t="shared" ref="Y251" si="994">IF(Y250&gt;$G$8,"",IF(X251=EOMONTH(DATE($C248,$D248,1),0),"",IF(X251="","",X251+1)))</f>
        <v>#VALUE!</v>
      </c>
      <c r="Z251" s="29" t="e">
        <f t="shared" ref="Z251" si="995">IF(Z250&gt;$G$8,"",IF(Y251=EOMONTH(DATE($C248,$D248,1),0),"",IF(Y251="","",Y251+1)))</f>
        <v>#VALUE!</v>
      </c>
      <c r="AA251" s="29" t="e">
        <f t="shared" ref="AA251" si="996">IF(AA250&gt;$G$8,"",IF(Z251=EOMONTH(DATE($C248,$D248,1),0),"",IF(Z251="","",Z251+1)))</f>
        <v>#VALUE!</v>
      </c>
      <c r="AB251" s="29" t="e">
        <f t="shared" ref="AB251" si="997">IF(AB250&gt;$G$8,"",IF(AA251=EOMONTH(DATE($C248,$D248,1),0),"",IF(AA251="","",AA251+1)))</f>
        <v>#VALUE!</v>
      </c>
      <c r="AC251" s="29" t="e">
        <f t="shared" ref="AC251" si="998">IF(AC250&gt;$G$8,"",IF(AB251=EOMONTH(DATE($C248,$D248,1),0),"",IF(AB251="","",AB251+1)))</f>
        <v>#VALUE!</v>
      </c>
      <c r="AD251" s="29" t="e">
        <f t="shared" ref="AD251" si="999">IF(AD250&gt;$G$8,"",IF(AC251=EOMONTH(DATE($C248,$D248,1),0),"",IF(AC251="","",AC251+1)))</f>
        <v>#VALUE!</v>
      </c>
      <c r="AE251" s="29" t="e">
        <f t="shared" ref="AE251" si="1000">IF(AE250&gt;$G$8,"",IF(AD251=EOMONTH(DATE($C248,$D248,1),0),"",IF(AD251="","",AD251+1)))</f>
        <v>#VALUE!</v>
      </c>
      <c r="AF251" s="29" t="e">
        <f t="shared" ref="AF251" si="1001">IF(AF250&gt;$G$8,"",IF(AE251=EOMONTH(DATE($C248,$D248,1),0),"",IF(AE251="","",AE251+1)))</f>
        <v>#VALUE!</v>
      </c>
      <c r="AG251" s="29" t="e">
        <f t="shared" ref="AG251" si="1002">IF(AG250&gt;$G$8,"",IF(AF251=EOMONTH(DATE($C248,$D248,1),0),"",IF(AF251="","",AF251+1)))</f>
        <v>#VALUE!</v>
      </c>
      <c r="AH251" s="30" t="s">
        <v>28</v>
      </c>
      <c r="AI251" s="31">
        <f>+COUNTIFS(C252:AG252,"土",C256:AG256,"")+COUNTIFS(C252:AG252,"日",C256:AG256,"")</f>
        <v>0</v>
      </c>
    </row>
    <row r="252" spans="2:36">
      <c r="B252" s="32" t="s">
        <v>11</v>
      </c>
      <c r="C252" s="33" t="str">
        <f>IFERROR(TEXT(WEEKDAY(+C251),"aaa"),"")</f>
        <v/>
      </c>
      <c r="D252" s="33" t="str">
        <f t="shared" ref="D252:AG252" si="1003">IFERROR(TEXT(WEEKDAY(+D251),"aaa"),"")</f>
        <v/>
      </c>
      <c r="E252" s="33" t="str">
        <f t="shared" si="1003"/>
        <v/>
      </c>
      <c r="F252" s="33" t="str">
        <f t="shared" si="1003"/>
        <v/>
      </c>
      <c r="G252" s="33" t="str">
        <f t="shared" si="1003"/>
        <v/>
      </c>
      <c r="H252" s="33" t="str">
        <f t="shared" si="1003"/>
        <v/>
      </c>
      <c r="I252" s="33" t="str">
        <f t="shared" si="1003"/>
        <v/>
      </c>
      <c r="J252" s="33" t="str">
        <f t="shared" si="1003"/>
        <v/>
      </c>
      <c r="K252" s="33" t="str">
        <f t="shared" si="1003"/>
        <v/>
      </c>
      <c r="L252" s="33" t="str">
        <f t="shared" si="1003"/>
        <v/>
      </c>
      <c r="M252" s="33" t="str">
        <f t="shared" si="1003"/>
        <v/>
      </c>
      <c r="N252" s="33" t="str">
        <f t="shared" si="1003"/>
        <v/>
      </c>
      <c r="O252" s="33" t="str">
        <f t="shared" si="1003"/>
        <v/>
      </c>
      <c r="P252" s="33" t="str">
        <f t="shared" si="1003"/>
        <v/>
      </c>
      <c r="Q252" s="33" t="str">
        <f t="shared" si="1003"/>
        <v/>
      </c>
      <c r="R252" s="33" t="str">
        <f t="shared" si="1003"/>
        <v/>
      </c>
      <c r="S252" s="33" t="str">
        <f t="shared" si="1003"/>
        <v/>
      </c>
      <c r="T252" s="33" t="str">
        <f t="shared" si="1003"/>
        <v/>
      </c>
      <c r="U252" s="33" t="str">
        <f t="shared" si="1003"/>
        <v/>
      </c>
      <c r="V252" s="33" t="str">
        <f t="shared" si="1003"/>
        <v/>
      </c>
      <c r="W252" s="33" t="str">
        <f t="shared" si="1003"/>
        <v/>
      </c>
      <c r="X252" s="33" t="str">
        <f t="shared" si="1003"/>
        <v/>
      </c>
      <c r="Y252" s="33" t="str">
        <f t="shared" si="1003"/>
        <v/>
      </c>
      <c r="Z252" s="33" t="str">
        <f t="shared" si="1003"/>
        <v/>
      </c>
      <c r="AA252" s="33" t="str">
        <f t="shared" si="1003"/>
        <v/>
      </c>
      <c r="AB252" s="33" t="str">
        <f t="shared" si="1003"/>
        <v/>
      </c>
      <c r="AC252" s="33" t="str">
        <f t="shared" si="1003"/>
        <v/>
      </c>
      <c r="AD252" s="33" t="str">
        <f t="shared" si="1003"/>
        <v/>
      </c>
      <c r="AE252" s="33" t="str">
        <f t="shared" si="1003"/>
        <v/>
      </c>
      <c r="AF252" s="33" t="str">
        <f t="shared" si="1003"/>
        <v/>
      </c>
      <c r="AG252" s="33" t="str">
        <f t="shared" si="1003"/>
        <v/>
      </c>
      <c r="AH252" s="30" t="s">
        <v>12</v>
      </c>
      <c r="AI252" s="31">
        <f>+COUNTIF(C256:AG256,"夏休")+COUNTIF(C256:AG256,"冬休")+COUNTIF(C256:AG256,"中止")</f>
        <v>0</v>
      </c>
    </row>
    <row r="253" spans="2:36" ht="13.5" customHeight="1">
      <c r="B253" s="102" t="s">
        <v>13</v>
      </c>
      <c r="C253" s="108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99"/>
      <c r="AC253" s="99"/>
      <c r="AD253" s="114"/>
      <c r="AE253" s="114"/>
      <c r="AF253" s="99"/>
      <c r="AG253" s="117"/>
      <c r="AH253" s="34" t="s">
        <v>14</v>
      </c>
      <c r="AI253" s="35">
        <f>COUNT(C251:AG251)-AI252</f>
        <v>0</v>
      </c>
    </row>
    <row r="254" spans="2:36" ht="13.5" customHeight="1">
      <c r="B254" s="103"/>
      <c r="C254" s="109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15"/>
      <c r="AE254" s="115"/>
      <c r="AF254" s="100"/>
      <c r="AG254" s="118"/>
      <c r="AH254" s="34" t="s">
        <v>15</v>
      </c>
      <c r="AI254" s="36">
        <f>+COUNTIF(C257:AG257,"休")</f>
        <v>0</v>
      </c>
      <c r="AJ254" s="37" t="e">
        <f>IF(AI255&gt;0.285,"",IF(AI254&lt;AI251,"←計画日数が足りません",""))</f>
        <v>#DIV/0!</v>
      </c>
    </row>
    <row r="255" spans="2:36" ht="13.5" customHeight="1">
      <c r="B255" s="104"/>
      <c r="C255" s="110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16"/>
      <c r="AE255" s="116"/>
      <c r="AF255" s="101"/>
      <c r="AG255" s="119"/>
      <c r="AH255" s="34" t="s">
        <v>16</v>
      </c>
      <c r="AI255" s="49" t="e">
        <f>+AI254/AI253</f>
        <v>#DIV/0!</v>
      </c>
    </row>
    <row r="256" spans="2:36">
      <c r="B256" s="39" t="s">
        <v>17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34" t="s">
        <v>19</v>
      </c>
      <c r="AI256" s="36">
        <f>+COUNTIF(C258:AG258,"*休")</f>
        <v>0</v>
      </c>
    </row>
    <row r="257" spans="2:36">
      <c r="B257" s="32" t="s">
        <v>20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54"/>
      <c r="AH257" s="40" t="s">
        <v>21</v>
      </c>
      <c r="AI257" s="50" t="e">
        <f>+AI256/AI253</f>
        <v>#DIV/0!</v>
      </c>
    </row>
    <row r="258" spans="2:36">
      <c r="B258" s="42" t="s">
        <v>22</v>
      </c>
      <c r="C258" s="55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7"/>
      <c r="AH258" s="43" t="s">
        <v>29</v>
      </c>
      <c r="AI258" s="44" t="e">
        <f>_xlfn.IFS(AI257&gt;=0.285,"OK",AI251&lt;=AI256,"OK",AI251&gt;AI256,"NG")</f>
        <v>#DIV/0!</v>
      </c>
      <c r="AJ258" s="37" t="e">
        <f>IF(AI258="NG","←月単位未達成","←月単位達成")</f>
        <v>#DIV/0!</v>
      </c>
    </row>
    <row r="259" spans="2:36" hidden="1">
      <c r="C259" s="53" t="str">
        <f>IF($C256="","通常",C256)</f>
        <v>通常</v>
      </c>
      <c r="D259" s="53" t="str">
        <f t="shared" ref="D259:AG259" si="1004">IF(D256="","通常",D256)</f>
        <v>通常</v>
      </c>
      <c r="E259" s="53" t="str">
        <f t="shared" si="1004"/>
        <v>通常</v>
      </c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 t="str">
        <f t="shared" si="1004"/>
        <v>通常</v>
      </c>
      <c r="AE259" s="53" t="str">
        <f t="shared" si="1004"/>
        <v>通常</v>
      </c>
      <c r="AF259" s="53" t="str">
        <f t="shared" si="1004"/>
        <v>通常</v>
      </c>
      <c r="AG259" s="53" t="str">
        <f t="shared" si="1004"/>
        <v>通常</v>
      </c>
      <c r="AI259" s="52"/>
      <c r="AJ259" s="37"/>
    </row>
    <row r="260" spans="2:36" hidden="1">
      <c r="C260" s="53" t="str">
        <f>IF(C256="","通常実績",C256)</f>
        <v>通常実績</v>
      </c>
      <c r="D260" s="53" t="str">
        <f t="shared" ref="D260:AG260" si="1005">IF(D256="","通常実績",D256)</f>
        <v>通常実績</v>
      </c>
      <c r="E260" s="53" t="str">
        <f t="shared" si="1005"/>
        <v>通常実績</v>
      </c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 t="str">
        <f t="shared" si="1005"/>
        <v>通常実績</v>
      </c>
      <c r="AE260" s="53" t="str">
        <f t="shared" si="1005"/>
        <v>通常実績</v>
      </c>
      <c r="AF260" s="53" t="str">
        <f t="shared" si="1005"/>
        <v>通常実績</v>
      </c>
      <c r="AG260" s="53" t="str">
        <f t="shared" si="1005"/>
        <v>通常実績</v>
      </c>
      <c r="AI260" s="52"/>
      <c r="AJ260" s="37"/>
    </row>
    <row r="262" spans="2:36" hidden="1">
      <c r="C262" s="7" t="e">
        <f>YEAR(C265)</f>
        <v>#VALUE!</v>
      </c>
      <c r="D262" s="7" t="e">
        <f>MONTH(C265)</f>
        <v>#VALUE!</v>
      </c>
    </row>
    <row r="263" spans="2:36">
      <c r="B263" s="11" t="s">
        <v>8</v>
      </c>
      <c r="C263" s="96" t="e">
        <f>C265</f>
        <v>#VALUE!</v>
      </c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8"/>
    </row>
    <row r="264" spans="2:36" hidden="1">
      <c r="B264" s="45"/>
      <c r="C264" s="29" t="e">
        <f>DATE($C262,$D262,1)</f>
        <v>#VALUE!</v>
      </c>
      <c r="D264" s="29" t="e">
        <f>C264+1</f>
        <v>#VALUE!</v>
      </c>
      <c r="E264" s="29" t="e">
        <f t="shared" ref="E264" si="1006">D264+1</f>
        <v>#VALUE!</v>
      </c>
      <c r="F264" s="29" t="e">
        <f t="shared" ref="F264" si="1007">E264+1</f>
        <v>#VALUE!</v>
      </c>
      <c r="G264" s="29" t="e">
        <f t="shared" ref="G264" si="1008">F264+1</f>
        <v>#VALUE!</v>
      </c>
      <c r="H264" s="29" t="e">
        <f t="shared" ref="H264" si="1009">G264+1</f>
        <v>#VALUE!</v>
      </c>
      <c r="I264" s="29" t="e">
        <f t="shared" ref="I264" si="1010">H264+1</f>
        <v>#VALUE!</v>
      </c>
      <c r="J264" s="29" t="e">
        <f t="shared" ref="J264" si="1011">I264+1</f>
        <v>#VALUE!</v>
      </c>
      <c r="K264" s="29" t="e">
        <f t="shared" ref="K264" si="1012">J264+1</f>
        <v>#VALUE!</v>
      </c>
      <c r="L264" s="29" t="e">
        <f t="shared" ref="L264" si="1013">K264+1</f>
        <v>#VALUE!</v>
      </c>
      <c r="M264" s="29" t="e">
        <f t="shared" ref="M264" si="1014">L264+1</f>
        <v>#VALUE!</v>
      </c>
      <c r="N264" s="29" t="e">
        <f t="shared" ref="N264" si="1015">M264+1</f>
        <v>#VALUE!</v>
      </c>
      <c r="O264" s="29" t="e">
        <f t="shared" ref="O264" si="1016">N264+1</f>
        <v>#VALUE!</v>
      </c>
      <c r="P264" s="29" t="e">
        <f t="shared" ref="P264" si="1017">O264+1</f>
        <v>#VALUE!</v>
      </c>
      <c r="Q264" s="29" t="e">
        <f t="shared" ref="Q264" si="1018">P264+1</f>
        <v>#VALUE!</v>
      </c>
      <c r="R264" s="29" t="e">
        <f t="shared" ref="R264" si="1019">Q264+1</f>
        <v>#VALUE!</v>
      </c>
      <c r="S264" s="29" t="e">
        <f t="shared" ref="S264" si="1020">R264+1</f>
        <v>#VALUE!</v>
      </c>
      <c r="T264" s="29" t="e">
        <f t="shared" ref="T264" si="1021">S264+1</f>
        <v>#VALUE!</v>
      </c>
      <c r="U264" s="29" t="e">
        <f t="shared" ref="U264" si="1022">T264+1</f>
        <v>#VALUE!</v>
      </c>
      <c r="V264" s="29" t="e">
        <f t="shared" ref="V264" si="1023">U264+1</f>
        <v>#VALUE!</v>
      </c>
      <c r="W264" s="29" t="e">
        <f t="shared" ref="W264" si="1024">V264+1</f>
        <v>#VALUE!</v>
      </c>
      <c r="X264" s="29" t="e">
        <f t="shared" ref="X264" si="1025">W264+1</f>
        <v>#VALUE!</v>
      </c>
      <c r="Y264" s="29" t="e">
        <f t="shared" ref="Y264" si="1026">X264+1</f>
        <v>#VALUE!</v>
      </c>
      <c r="Z264" s="29" t="e">
        <f t="shared" ref="Z264" si="1027">Y264+1</f>
        <v>#VALUE!</v>
      </c>
      <c r="AA264" s="29" t="e">
        <f t="shared" ref="AA264" si="1028">Z264+1</f>
        <v>#VALUE!</v>
      </c>
      <c r="AB264" s="29" t="e">
        <f t="shared" ref="AB264" si="1029">AA264+1</f>
        <v>#VALUE!</v>
      </c>
      <c r="AC264" s="29" t="e">
        <f t="shared" ref="AC264" si="1030">AB264+1</f>
        <v>#VALUE!</v>
      </c>
      <c r="AD264" s="29" t="e">
        <f t="shared" ref="AD264" si="1031">AC264+1</f>
        <v>#VALUE!</v>
      </c>
      <c r="AE264" s="29" t="e">
        <f t="shared" ref="AE264" si="1032">AD264+1</f>
        <v>#VALUE!</v>
      </c>
      <c r="AF264" s="29" t="e">
        <f t="shared" ref="AF264" si="1033">AE264+1</f>
        <v>#VALUE!</v>
      </c>
      <c r="AG264" s="29" t="e">
        <f t="shared" ref="AG264" si="1034">AF264+1</f>
        <v>#VALUE!</v>
      </c>
      <c r="AH264" s="46"/>
      <c r="AI264" s="47"/>
    </row>
    <row r="265" spans="2:36">
      <c r="B265" s="27" t="s">
        <v>9</v>
      </c>
      <c r="C265" s="48" t="e">
        <f>IF(EDATE(C250,1)&gt;$G$8,"",EDATE(C250,1))</f>
        <v>#VALUE!</v>
      </c>
      <c r="D265" s="29" t="e">
        <f>IF(D264&gt;$G$8,"",IF(C265=EOMONTH(DATE($C262,$D262,1),0),"",IF(C265="","",C265+1)))</f>
        <v>#VALUE!</v>
      </c>
      <c r="E265" s="29" t="e">
        <f t="shared" ref="E265" si="1035">IF(E264&gt;$G$8,"",IF(D265=EOMONTH(DATE($C262,$D262,1),0),"",IF(D265="","",D265+1)))</f>
        <v>#VALUE!</v>
      </c>
      <c r="F265" s="29" t="e">
        <f t="shared" ref="F265" si="1036">IF(F264&gt;$G$8,"",IF(E265=EOMONTH(DATE($C262,$D262,1),0),"",IF(E265="","",E265+1)))</f>
        <v>#VALUE!</v>
      </c>
      <c r="G265" s="29" t="e">
        <f t="shared" ref="G265" si="1037">IF(G264&gt;$G$8,"",IF(F265=EOMONTH(DATE($C262,$D262,1),0),"",IF(F265="","",F265+1)))</f>
        <v>#VALUE!</v>
      </c>
      <c r="H265" s="29" t="e">
        <f t="shared" ref="H265" si="1038">IF(H264&gt;$G$8,"",IF(G265=EOMONTH(DATE($C262,$D262,1),0),"",IF(G265="","",G265+1)))</f>
        <v>#VALUE!</v>
      </c>
      <c r="I265" s="29" t="e">
        <f t="shared" ref="I265" si="1039">IF(I264&gt;$G$8,"",IF(H265=EOMONTH(DATE($C262,$D262,1),0),"",IF(H265="","",H265+1)))</f>
        <v>#VALUE!</v>
      </c>
      <c r="J265" s="29" t="e">
        <f t="shared" ref="J265" si="1040">IF(J264&gt;$G$8,"",IF(I265=EOMONTH(DATE($C262,$D262,1),0),"",IF(I265="","",I265+1)))</f>
        <v>#VALUE!</v>
      </c>
      <c r="K265" s="29" t="e">
        <f t="shared" ref="K265" si="1041">IF(K264&gt;$G$8,"",IF(J265=EOMONTH(DATE($C262,$D262,1),0),"",IF(J265="","",J265+1)))</f>
        <v>#VALUE!</v>
      </c>
      <c r="L265" s="29" t="e">
        <f t="shared" ref="L265" si="1042">IF(L264&gt;$G$8,"",IF(K265=EOMONTH(DATE($C262,$D262,1),0),"",IF(K265="","",K265+1)))</f>
        <v>#VALUE!</v>
      </c>
      <c r="M265" s="29" t="e">
        <f t="shared" ref="M265" si="1043">IF(M264&gt;$G$8,"",IF(L265=EOMONTH(DATE($C262,$D262,1),0),"",IF(L265="","",L265+1)))</f>
        <v>#VALUE!</v>
      </c>
      <c r="N265" s="29" t="e">
        <f t="shared" ref="N265" si="1044">IF(N264&gt;$G$8,"",IF(M265=EOMONTH(DATE($C262,$D262,1),0),"",IF(M265="","",M265+1)))</f>
        <v>#VALUE!</v>
      </c>
      <c r="O265" s="29" t="e">
        <f t="shared" ref="O265" si="1045">IF(O264&gt;$G$8,"",IF(N265=EOMONTH(DATE($C262,$D262,1),0),"",IF(N265="","",N265+1)))</f>
        <v>#VALUE!</v>
      </c>
      <c r="P265" s="29" t="e">
        <f t="shared" ref="P265" si="1046">IF(P264&gt;$G$8,"",IF(O265=EOMONTH(DATE($C262,$D262,1),0),"",IF(O265="","",O265+1)))</f>
        <v>#VALUE!</v>
      </c>
      <c r="Q265" s="29" t="e">
        <f t="shared" ref="Q265" si="1047">IF(Q264&gt;$G$8,"",IF(P265=EOMONTH(DATE($C262,$D262,1),0),"",IF(P265="","",P265+1)))</f>
        <v>#VALUE!</v>
      </c>
      <c r="R265" s="29" t="e">
        <f t="shared" ref="R265" si="1048">IF(R264&gt;$G$8,"",IF(Q265=EOMONTH(DATE($C262,$D262,1),0),"",IF(Q265="","",Q265+1)))</f>
        <v>#VALUE!</v>
      </c>
      <c r="S265" s="29" t="e">
        <f t="shared" ref="S265" si="1049">IF(S264&gt;$G$8,"",IF(R265=EOMONTH(DATE($C262,$D262,1),0),"",IF(R265="","",R265+1)))</f>
        <v>#VALUE!</v>
      </c>
      <c r="T265" s="29" t="e">
        <f t="shared" ref="T265" si="1050">IF(T264&gt;$G$8,"",IF(S265=EOMONTH(DATE($C262,$D262,1),0),"",IF(S265="","",S265+1)))</f>
        <v>#VALUE!</v>
      </c>
      <c r="U265" s="29" t="e">
        <f t="shared" ref="U265" si="1051">IF(U264&gt;$G$8,"",IF(T265=EOMONTH(DATE($C262,$D262,1),0),"",IF(T265="","",T265+1)))</f>
        <v>#VALUE!</v>
      </c>
      <c r="V265" s="29" t="e">
        <f t="shared" ref="V265" si="1052">IF(V264&gt;$G$8,"",IF(U265=EOMONTH(DATE($C262,$D262,1),0),"",IF(U265="","",U265+1)))</f>
        <v>#VALUE!</v>
      </c>
      <c r="W265" s="29" t="e">
        <f t="shared" ref="W265" si="1053">IF(W264&gt;$G$8,"",IF(V265=EOMONTH(DATE($C262,$D262,1),0),"",IF(V265="","",V265+1)))</f>
        <v>#VALUE!</v>
      </c>
      <c r="X265" s="29" t="e">
        <f t="shared" ref="X265" si="1054">IF(X264&gt;$G$8,"",IF(W265=EOMONTH(DATE($C262,$D262,1),0),"",IF(W265="","",W265+1)))</f>
        <v>#VALUE!</v>
      </c>
      <c r="Y265" s="29" t="e">
        <f t="shared" ref="Y265" si="1055">IF(Y264&gt;$G$8,"",IF(X265=EOMONTH(DATE($C262,$D262,1),0),"",IF(X265="","",X265+1)))</f>
        <v>#VALUE!</v>
      </c>
      <c r="Z265" s="29" t="e">
        <f t="shared" ref="Z265" si="1056">IF(Z264&gt;$G$8,"",IF(Y265=EOMONTH(DATE($C262,$D262,1),0),"",IF(Y265="","",Y265+1)))</f>
        <v>#VALUE!</v>
      </c>
      <c r="AA265" s="29" t="e">
        <f t="shared" ref="AA265" si="1057">IF(AA264&gt;$G$8,"",IF(Z265=EOMONTH(DATE($C262,$D262,1),0),"",IF(Z265="","",Z265+1)))</f>
        <v>#VALUE!</v>
      </c>
      <c r="AB265" s="29" t="e">
        <f t="shared" ref="AB265" si="1058">IF(AB264&gt;$G$8,"",IF(AA265=EOMONTH(DATE($C262,$D262,1),0),"",IF(AA265="","",AA265+1)))</f>
        <v>#VALUE!</v>
      </c>
      <c r="AC265" s="29" t="e">
        <f t="shared" ref="AC265" si="1059">IF(AC264&gt;$G$8,"",IF(AB265=EOMONTH(DATE($C262,$D262,1),0),"",IF(AB265="","",AB265+1)))</f>
        <v>#VALUE!</v>
      </c>
      <c r="AD265" s="29" t="e">
        <f t="shared" ref="AD265" si="1060">IF(AD264&gt;$G$8,"",IF(AC265=EOMONTH(DATE($C262,$D262,1),0),"",IF(AC265="","",AC265+1)))</f>
        <v>#VALUE!</v>
      </c>
      <c r="AE265" s="29" t="e">
        <f t="shared" ref="AE265" si="1061">IF(AE264&gt;$G$8,"",IF(AD265=EOMONTH(DATE($C262,$D262,1),0),"",IF(AD265="","",AD265+1)))</f>
        <v>#VALUE!</v>
      </c>
      <c r="AF265" s="29" t="e">
        <f t="shared" ref="AF265" si="1062">IF(AF264&gt;$G$8,"",IF(AE265=EOMONTH(DATE($C262,$D262,1),0),"",IF(AE265="","",AE265+1)))</f>
        <v>#VALUE!</v>
      </c>
      <c r="AG265" s="29" t="e">
        <f t="shared" ref="AG265" si="1063">IF(AG264&gt;$G$8,"",IF(AF265=EOMONTH(DATE($C262,$D262,1),0),"",IF(AF265="","",AF265+1)))</f>
        <v>#VALUE!</v>
      </c>
      <c r="AH265" s="30" t="s">
        <v>28</v>
      </c>
      <c r="AI265" s="31">
        <f>+COUNTIFS(C266:AG266,"土",C270:AG270,"")+COUNTIFS(C266:AG266,"日",C270:AG270,"")</f>
        <v>0</v>
      </c>
    </row>
    <row r="266" spans="2:36">
      <c r="B266" s="32" t="s">
        <v>11</v>
      </c>
      <c r="C266" s="33" t="str">
        <f>IFERROR(TEXT(WEEKDAY(+C265),"aaa"),"")</f>
        <v/>
      </c>
      <c r="D266" s="33" t="str">
        <f t="shared" ref="D266:AG266" si="1064">IFERROR(TEXT(WEEKDAY(+D265),"aaa"),"")</f>
        <v/>
      </c>
      <c r="E266" s="33" t="str">
        <f t="shared" si="1064"/>
        <v/>
      </c>
      <c r="F266" s="33" t="str">
        <f t="shared" si="1064"/>
        <v/>
      </c>
      <c r="G266" s="33" t="str">
        <f t="shared" si="1064"/>
        <v/>
      </c>
      <c r="H266" s="33" t="str">
        <f t="shared" si="1064"/>
        <v/>
      </c>
      <c r="I266" s="33" t="str">
        <f t="shared" si="1064"/>
        <v/>
      </c>
      <c r="J266" s="33" t="str">
        <f t="shared" si="1064"/>
        <v/>
      </c>
      <c r="K266" s="33" t="str">
        <f t="shared" si="1064"/>
        <v/>
      </c>
      <c r="L266" s="33" t="str">
        <f t="shared" si="1064"/>
        <v/>
      </c>
      <c r="M266" s="33" t="str">
        <f t="shared" si="1064"/>
        <v/>
      </c>
      <c r="N266" s="33" t="str">
        <f t="shared" si="1064"/>
        <v/>
      </c>
      <c r="O266" s="33" t="str">
        <f t="shared" si="1064"/>
        <v/>
      </c>
      <c r="P266" s="33" t="str">
        <f t="shared" si="1064"/>
        <v/>
      </c>
      <c r="Q266" s="33" t="str">
        <f t="shared" si="1064"/>
        <v/>
      </c>
      <c r="R266" s="33" t="str">
        <f t="shared" si="1064"/>
        <v/>
      </c>
      <c r="S266" s="33" t="str">
        <f t="shared" si="1064"/>
        <v/>
      </c>
      <c r="T266" s="33" t="str">
        <f t="shared" si="1064"/>
        <v/>
      </c>
      <c r="U266" s="33" t="str">
        <f t="shared" si="1064"/>
        <v/>
      </c>
      <c r="V266" s="33" t="str">
        <f t="shared" si="1064"/>
        <v/>
      </c>
      <c r="W266" s="33" t="str">
        <f t="shared" si="1064"/>
        <v/>
      </c>
      <c r="X266" s="33" t="str">
        <f t="shared" si="1064"/>
        <v/>
      </c>
      <c r="Y266" s="33" t="str">
        <f t="shared" si="1064"/>
        <v/>
      </c>
      <c r="Z266" s="33" t="str">
        <f t="shared" si="1064"/>
        <v/>
      </c>
      <c r="AA266" s="33" t="str">
        <f t="shared" si="1064"/>
        <v/>
      </c>
      <c r="AB266" s="33" t="str">
        <f t="shared" si="1064"/>
        <v/>
      </c>
      <c r="AC266" s="33" t="str">
        <f t="shared" si="1064"/>
        <v/>
      </c>
      <c r="AD266" s="33" t="str">
        <f t="shared" si="1064"/>
        <v/>
      </c>
      <c r="AE266" s="33" t="str">
        <f t="shared" si="1064"/>
        <v/>
      </c>
      <c r="AF266" s="33" t="str">
        <f t="shared" si="1064"/>
        <v/>
      </c>
      <c r="AG266" s="33" t="str">
        <f t="shared" si="1064"/>
        <v/>
      </c>
      <c r="AH266" s="30" t="s">
        <v>12</v>
      </c>
      <c r="AI266" s="31">
        <f>+COUNTIF(C270:AG270,"夏休")+COUNTIF(C270:AG270,"冬休")+COUNTIF(C270:AG270,"中止")</f>
        <v>0</v>
      </c>
    </row>
    <row r="267" spans="2:36" ht="13.5" customHeight="1">
      <c r="B267" s="102" t="s">
        <v>13</v>
      </c>
      <c r="C267" s="108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114"/>
      <c r="AE267" s="114"/>
      <c r="AF267" s="99"/>
      <c r="AG267" s="117"/>
      <c r="AH267" s="34" t="s">
        <v>14</v>
      </c>
      <c r="AI267" s="35">
        <f>COUNT(C265:AG265)-AI266</f>
        <v>0</v>
      </c>
    </row>
    <row r="268" spans="2:36" ht="13.5" customHeight="1">
      <c r="B268" s="103"/>
      <c r="C268" s="109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15"/>
      <c r="AE268" s="115"/>
      <c r="AF268" s="100"/>
      <c r="AG268" s="118"/>
      <c r="AH268" s="34" t="s">
        <v>15</v>
      </c>
      <c r="AI268" s="36">
        <f>+COUNTIF(C271:AG271,"休")</f>
        <v>0</v>
      </c>
      <c r="AJ268" s="37" t="e">
        <f>IF(AI269&gt;0.285,"",IF(AI268&lt;AI265,"←計画日数が足りません",""))</f>
        <v>#DIV/0!</v>
      </c>
    </row>
    <row r="269" spans="2:36" ht="13.5" customHeight="1">
      <c r="B269" s="104"/>
      <c r="C269" s="110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16"/>
      <c r="AE269" s="116"/>
      <c r="AF269" s="101"/>
      <c r="AG269" s="119"/>
      <c r="AH269" s="34" t="s">
        <v>16</v>
      </c>
      <c r="AI269" s="49" t="e">
        <f>+AI268/AI267</f>
        <v>#DIV/0!</v>
      </c>
    </row>
    <row r="270" spans="2:36">
      <c r="B270" s="39" t="s">
        <v>17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34" t="s">
        <v>19</v>
      </c>
      <c r="AI270" s="36">
        <f>+COUNTIF(C272:AG272,"*休")</f>
        <v>0</v>
      </c>
    </row>
    <row r="271" spans="2:36">
      <c r="B271" s="32" t="s">
        <v>20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54"/>
      <c r="AH271" s="40" t="s">
        <v>21</v>
      </c>
      <c r="AI271" s="50" t="e">
        <f>+AI270/AI267</f>
        <v>#DIV/0!</v>
      </c>
    </row>
    <row r="272" spans="2:36">
      <c r="B272" s="42" t="s">
        <v>22</v>
      </c>
      <c r="C272" s="55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7"/>
      <c r="AH272" s="43" t="s">
        <v>29</v>
      </c>
      <c r="AI272" s="44" t="e">
        <f>_xlfn.IFS(AI271&gt;=0.285,"OK",AI265&lt;=AI270,"OK",AI265&gt;AI270,"NG")</f>
        <v>#DIV/0!</v>
      </c>
      <c r="AJ272" s="37" t="e">
        <f>IF(AI272="NG","←月単位未達成","←月単位達成")</f>
        <v>#DIV/0!</v>
      </c>
    </row>
    <row r="273" spans="2:36" hidden="1">
      <c r="C273" s="53" t="str">
        <f>IF($C270="","通常",C270)</f>
        <v>通常</v>
      </c>
      <c r="D273" s="53" t="str">
        <f t="shared" ref="D273:AG273" si="1065">IF(D270="","通常",D270)</f>
        <v>通常</v>
      </c>
      <c r="E273" s="53" t="str">
        <f t="shared" si="1065"/>
        <v>通常</v>
      </c>
      <c r="F273" s="53" t="str">
        <f t="shared" si="1065"/>
        <v>通常</v>
      </c>
      <c r="G273" s="53" t="str">
        <f t="shared" si="1065"/>
        <v>通常</v>
      </c>
      <c r="H273" s="53" t="str">
        <f t="shared" si="1065"/>
        <v>通常</v>
      </c>
      <c r="I273" s="53" t="str">
        <f t="shared" si="1065"/>
        <v>通常</v>
      </c>
      <c r="J273" s="53" t="str">
        <f t="shared" si="1065"/>
        <v>通常</v>
      </c>
      <c r="K273" s="53" t="str">
        <f t="shared" si="1065"/>
        <v>通常</v>
      </c>
      <c r="L273" s="53" t="str">
        <f t="shared" si="1065"/>
        <v>通常</v>
      </c>
      <c r="M273" s="53" t="str">
        <f t="shared" si="1065"/>
        <v>通常</v>
      </c>
      <c r="N273" s="53" t="str">
        <f t="shared" si="1065"/>
        <v>通常</v>
      </c>
      <c r="O273" s="53" t="str">
        <f t="shared" si="1065"/>
        <v>通常</v>
      </c>
      <c r="P273" s="53" t="str">
        <f t="shared" si="1065"/>
        <v>通常</v>
      </c>
      <c r="Q273" s="53" t="str">
        <f t="shared" si="1065"/>
        <v>通常</v>
      </c>
      <c r="R273" s="53" t="str">
        <f t="shared" si="1065"/>
        <v>通常</v>
      </c>
      <c r="S273" s="53" t="str">
        <f t="shared" si="1065"/>
        <v>通常</v>
      </c>
      <c r="T273" s="53" t="str">
        <f t="shared" si="1065"/>
        <v>通常</v>
      </c>
      <c r="U273" s="53" t="str">
        <f t="shared" si="1065"/>
        <v>通常</v>
      </c>
      <c r="V273" s="53" t="str">
        <f t="shared" si="1065"/>
        <v>通常</v>
      </c>
      <c r="W273" s="53" t="str">
        <f t="shared" si="1065"/>
        <v>通常</v>
      </c>
      <c r="X273" s="53" t="str">
        <f t="shared" si="1065"/>
        <v>通常</v>
      </c>
      <c r="Y273" s="53" t="str">
        <f t="shared" si="1065"/>
        <v>通常</v>
      </c>
      <c r="Z273" s="53" t="str">
        <f t="shared" si="1065"/>
        <v>通常</v>
      </c>
      <c r="AA273" s="53" t="str">
        <f t="shared" si="1065"/>
        <v>通常</v>
      </c>
      <c r="AB273" s="53" t="str">
        <f t="shared" si="1065"/>
        <v>通常</v>
      </c>
      <c r="AC273" s="53" t="str">
        <f t="shared" si="1065"/>
        <v>通常</v>
      </c>
      <c r="AD273" s="53" t="str">
        <f t="shared" si="1065"/>
        <v>通常</v>
      </c>
      <c r="AE273" s="53" t="str">
        <f t="shared" si="1065"/>
        <v>通常</v>
      </c>
      <c r="AF273" s="53" t="str">
        <f t="shared" si="1065"/>
        <v>通常</v>
      </c>
      <c r="AG273" s="53" t="str">
        <f t="shared" si="1065"/>
        <v>通常</v>
      </c>
      <c r="AI273" s="52"/>
      <c r="AJ273" s="37"/>
    </row>
    <row r="274" spans="2:36" hidden="1">
      <c r="C274" s="53" t="str">
        <f>IF(C270="","通常実績",C270)</f>
        <v>通常実績</v>
      </c>
      <c r="D274" s="53" t="str">
        <f t="shared" ref="D274:AG274" si="1066">IF(D270="","通常実績",D270)</f>
        <v>通常実績</v>
      </c>
      <c r="E274" s="53" t="str">
        <f t="shared" si="1066"/>
        <v>通常実績</v>
      </c>
      <c r="F274" s="53" t="str">
        <f t="shared" si="1066"/>
        <v>通常実績</v>
      </c>
      <c r="G274" s="53" t="str">
        <f t="shared" si="1066"/>
        <v>通常実績</v>
      </c>
      <c r="H274" s="53" t="str">
        <f t="shared" si="1066"/>
        <v>通常実績</v>
      </c>
      <c r="I274" s="53" t="str">
        <f t="shared" si="1066"/>
        <v>通常実績</v>
      </c>
      <c r="J274" s="53" t="str">
        <f t="shared" si="1066"/>
        <v>通常実績</v>
      </c>
      <c r="K274" s="53" t="str">
        <f t="shared" si="1066"/>
        <v>通常実績</v>
      </c>
      <c r="L274" s="53" t="str">
        <f t="shared" si="1066"/>
        <v>通常実績</v>
      </c>
      <c r="M274" s="53" t="str">
        <f t="shared" si="1066"/>
        <v>通常実績</v>
      </c>
      <c r="N274" s="53" t="str">
        <f t="shared" si="1066"/>
        <v>通常実績</v>
      </c>
      <c r="O274" s="53" t="str">
        <f t="shared" si="1066"/>
        <v>通常実績</v>
      </c>
      <c r="P274" s="53" t="str">
        <f t="shared" si="1066"/>
        <v>通常実績</v>
      </c>
      <c r="Q274" s="53" t="str">
        <f t="shared" si="1066"/>
        <v>通常実績</v>
      </c>
      <c r="R274" s="53" t="str">
        <f t="shared" si="1066"/>
        <v>通常実績</v>
      </c>
      <c r="S274" s="53" t="str">
        <f t="shared" si="1066"/>
        <v>通常実績</v>
      </c>
      <c r="T274" s="53" t="str">
        <f t="shared" si="1066"/>
        <v>通常実績</v>
      </c>
      <c r="U274" s="53" t="str">
        <f t="shared" si="1066"/>
        <v>通常実績</v>
      </c>
      <c r="V274" s="53" t="str">
        <f t="shared" si="1066"/>
        <v>通常実績</v>
      </c>
      <c r="W274" s="53" t="str">
        <f t="shared" si="1066"/>
        <v>通常実績</v>
      </c>
      <c r="X274" s="53" t="str">
        <f t="shared" si="1066"/>
        <v>通常実績</v>
      </c>
      <c r="Y274" s="53" t="str">
        <f t="shared" si="1066"/>
        <v>通常実績</v>
      </c>
      <c r="Z274" s="53" t="str">
        <f t="shared" si="1066"/>
        <v>通常実績</v>
      </c>
      <c r="AA274" s="53" t="str">
        <f t="shared" si="1066"/>
        <v>通常実績</v>
      </c>
      <c r="AB274" s="53" t="str">
        <f t="shared" si="1066"/>
        <v>通常実績</v>
      </c>
      <c r="AC274" s="53" t="str">
        <f t="shared" si="1066"/>
        <v>通常実績</v>
      </c>
      <c r="AD274" s="53" t="str">
        <f t="shared" si="1066"/>
        <v>通常実績</v>
      </c>
      <c r="AE274" s="53" t="str">
        <f t="shared" si="1066"/>
        <v>通常実績</v>
      </c>
      <c r="AF274" s="53" t="str">
        <f t="shared" si="1066"/>
        <v>通常実績</v>
      </c>
      <c r="AG274" s="53" t="str">
        <f t="shared" si="1066"/>
        <v>通常実績</v>
      </c>
      <c r="AI274" s="52"/>
      <c r="AJ274" s="37"/>
    </row>
    <row r="276" spans="2:36" hidden="1">
      <c r="C276" s="7" t="e">
        <f>YEAR(C279)</f>
        <v>#VALUE!</v>
      </c>
      <c r="D276" s="7" t="e">
        <f>MONTH(C279)</f>
        <v>#VALUE!</v>
      </c>
    </row>
    <row r="277" spans="2:36">
      <c r="B277" s="11" t="s">
        <v>8</v>
      </c>
      <c r="C277" s="96" t="e">
        <f>C279</f>
        <v>#VALUE!</v>
      </c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8"/>
    </row>
    <row r="278" spans="2:36" hidden="1">
      <c r="B278" s="45"/>
      <c r="C278" s="29" t="e">
        <f>DATE($C276,$D276,1)</f>
        <v>#VALUE!</v>
      </c>
      <c r="D278" s="29" t="e">
        <f>C278+1</f>
        <v>#VALUE!</v>
      </c>
      <c r="E278" s="29" t="e">
        <f t="shared" ref="E278" si="1067">D278+1</f>
        <v>#VALUE!</v>
      </c>
      <c r="F278" s="29" t="e">
        <f t="shared" ref="F278" si="1068">E278+1</f>
        <v>#VALUE!</v>
      </c>
      <c r="G278" s="29" t="e">
        <f t="shared" ref="G278" si="1069">F278+1</f>
        <v>#VALUE!</v>
      </c>
      <c r="H278" s="29" t="e">
        <f t="shared" ref="H278" si="1070">G278+1</f>
        <v>#VALUE!</v>
      </c>
      <c r="I278" s="29" t="e">
        <f t="shared" ref="I278" si="1071">H278+1</f>
        <v>#VALUE!</v>
      </c>
      <c r="J278" s="29" t="e">
        <f t="shared" ref="J278" si="1072">I278+1</f>
        <v>#VALUE!</v>
      </c>
      <c r="K278" s="29" t="e">
        <f t="shared" ref="K278" si="1073">J278+1</f>
        <v>#VALUE!</v>
      </c>
      <c r="L278" s="29" t="e">
        <f t="shared" ref="L278" si="1074">K278+1</f>
        <v>#VALUE!</v>
      </c>
      <c r="M278" s="29" t="e">
        <f t="shared" ref="M278" si="1075">L278+1</f>
        <v>#VALUE!</v>
      </c>
      <c r="N278" s="29" t="e">
        <f t="shared" ref="N278" si="1076">M278+1</f>
        <v>#VALUE!</v>
      </c>
      <c r="O278" s="29" t="e">
        <f t="shared" ref="O278" si="1077">N278+1</f>
        <v>#VALUE!</v>
      </c>
      <c r="P278" s="29" t="e">
        <f t="shared" ref="P278" si="1078">O278+1</f>
        <v>#VALUE!</v>
      </c>
      <c r="Q278" s="29" t="e">
        <f t="shared" ref="Q278" si="1079">P278+1</f>
        <v>#VALUE!</v>
      </c>
      <c r="R278" s="29" t="e">
        <f t="shared" ref="R278" si="1080">Q278+1</f>
        <v>#VALUE!</v>
      </c>
      <c r="S278" s="29" t="e">
        <f t="shared" ref="S278" si="1081">R278+1</f>
        <v>#VALUE!</v>
      </c>
      <c r="T278" s="29" t="e">
        <f t="shared" ref="T278" si="1082">S278+1</f>
        <v>#VALUE!</v>
      </c>
      <c r="U278" s="29" t="e">
        <f t="shared" ref="U278" si="1083">T278+1</f>
        <v>#VALUE!</v>
      </c>
      <c r="V278" s="29" t="e">
        <f t="shared" ref="V278" si="1084">U278+1</f>
        <v>#VALUE!</v>
      </c>
      <c r="W278" s="29" t="e">
        <f t="shared" ref="W278" si="1085">V278+1</f>
        <v>#VALUE!</v>
      </c>
      <c r="X278" s="29" t="e">
        <f t="shared" ref="X278" si="1086">W278+1</f>
        <v>#VALUE!</v>
      </c>
      <c r="Y278" s="29" t="e">
        <f t="shared" ref="Y278" si="1087">X278+1</f>
        <v>#VALUE!</v>
      </c>
      <c r="Z278" s="29" t="e">
        <f t="shared" ref="Z278" si="1088">Y278+1</f>
        <v>#VALUE!</v>
      </c>
      <c r="AA278" s="29" t="e">
        <f t="shared" ref="AA278" si="1089">Z278+1</f>
        <v>#VALUE!</v>
      </c>
      <c r="AB278" s="29" t="e">
        <f t="shared" ref="AB278" si="1090">AA278+1</f>
        <v>#VALUE!</v>
      </c>
      <c r="AC278" s="29" t="e">
        <f t="shared" ref="AC278" si="1091">AB278+1</f>
        <v>#VALUE!</v>
      </c>
      <c r="AD278" s="29" t="e">
        <f t="shared" ref="AD278" si="1092">AC278+1</f>
        <v>#VALUE!</v>
      </c>
      <c r="AE278" s="29" t="e">
        <f t="shared" ref="AE278" si="1093">AD278+1</f>
        <v>#VALUE!</v>
      </c>
      <c r="AF278" s="29" t="e">
        <f t="shared" ref="AF278" si="1094">AE278+1</f>
        <v>#VALUE!</v>
      </c>
      <c r="AG278" s="29" t="e">
        <f t="shared" ref="AG278" si="1095">AF278+1</f>
        <v>#VALUE!</v>
      </c>
      <c r="AH278" s="46"/>
      <c r="AI278" s="47"/>
    </row>
    <row r="279" spans="2:36">
      <c r="B279" s="27" t="s">
        <v>9</v>
      </c>
      <c r="C279" s="48" t="e">
        <f>IF(EDATE(C264,1)&gt;$G$8,"",EDATE(C264,1))</f>
        <v>#VALUE!</v>
      </c>
      <c r="D279" s="29" t="e">
        <f>IF(D278&gt;$G$8,"",IF(C279=EOMONTH(DATE($C276,$D276,1),0),"",IF(C279="","",C279+1)))</f>
        <v>#VALUE!</v>
      </c>
      <c r="E279" s="29" t="e">
        <f t="shared" ref="E279" si="1096">IF(E278&gt;$G$8,"",IF(D279=EOMONTH(DATE($C276,$D276,1),0),"",IF(D279="","",D279+1)))</f>
        <v>#VALUE!</v>
      </c>
      <c r="F279" s="29" t="e">
        <f t="shared" ref="F279" si="1097">IF(F278&gt;$G$8,"",IF(E279=EOMONTH(DATE($C276,$D276,1),0),"",IF(E279="","",E279+1)))</f>
        <v>#VALUE!</v>
      </c>
      <c r="G279" s="29" t="e">
        <f t="shared" ref="G279" si="1098">IF(G278&gt;$G$8,"",IF(F279=EOMONTH(DATE($C276,$D276,1),0),"",IF(F279="","",F279+1)))</f>
        <v>#VALUE!</v>
      </c>
      <c r="H279" s="29" t="e">
        <f t="shared" ref="H279" si="1099">IF(H278&gt;$G$8,"",IF(G279=EOMONTH(DATE($C276,$D276,1),0),"",IF(G279="","",G279+1)))</f>
        <v>#VALUE!</v>
      </c>
      <c r="I279" s="29" t="e">
        <f t="shared" ref="I279" si="1100">IF(I278&gt;$G$8,"",IF(H279=EOMONTH(DATE($C276,$D276,1),0),"",IF(H279="","",H279+1)))</f>
        <v>#VALUE!</v>
      </c>
      <c r="J279" s="29" t="e">
        <f t="shared" ref="J279" si="1101">IF(J278&gt;$G$8,"",IF(I279=EOMONTH(DATE($C276,$D276,1),0),"",IF(I279="","",I279+1)))</f>
        <v>#VALUE!</v>
      </c>
      <c r="K279" s="29" t="e">
        <f t="shared" ref="K279" si="1102">IF(K278&gt;$G$8,"",IF(J279=EOMONTH(DATE($C276,$D276,1),0),"",IF(J279="","",J279+1)))</f>
        <v>#VALUE!</v>
      </c>
      <c r="L279" s="29" t="e">
        <f t="shared" ref="L279" si="1103">IF(L278&gt;$G$8,"",IF(K279=EOMONTH(DATE($C276,$D276,1),0),"",IF(K279="","",K279+1)))</f>
        <v>#VALUE!</v>
      </c>
      <c r="M279" s="29" t="e">
        <f t="shared" ref="M279" si="1104">IF(M278&gt;$G$8,"",IF(L279=EOMONTH(DATE($C276,$D276,1),0),"",IF(L279="","",L279+1)))</f>
        <v>#VALUE!</v>
      </c>
      <c r="N279" s="29" t="e">
        <f t="shared" ref="N279" si="1105">IF(N278&gt;$G$8,"",IF(M279=EOMONTH(DATE($C276,$D276,1),0),"",IF(M279="","",M279+1)))</f>
        <v>#VALUE!</v>
      </c>
      <c r="O279" s="29" t="e">
        <f t="shared" ref="O279" si="1106">IF(O278&gt;$G$8,"",IF(N279=EOMONTH(DATE($C276,$D276,1),0),"",IF(N279="","",N279+1)))</f>
        <v>#VALUE!</v>
      </c>
      <c r="P279" s="29" t="e">
        <f t="shared" ref="P279" si="1107">IF(P278&gt;$G$8,"",IF(O279=EOMONTH(DATE($C276,$D276,1),0),"",IF(O279="","",O279+1)))</f>
        <v>#VALUE!</v>
      </c>
      <c r="Q279" s="29" t="e">
        <f t="shared" ref="Q279" si="1108">IF(Q278&gt;$G$8,"",IF(P279=EOMONTH(DATE($C276,$D276,1),0),"",IF(P279="","",P279+1)))</f>
        <v>#VALUE!</v>
      </c>
      <c r="R279" s="29" t="e">
        <f t="shared" ref="R279" si="1109">IF(R278&gt;$G$8,"",IF(Q279=EOMONTH(DATE($C276,$D276,1),0),"",IF(Q279="","",Q279+1)))</f>
        <v>#VALUE!</v>
      </c>
      <c r="S279" s="29" t="e">
        <f t="shared" ref="S279" si="1110">IF(S278&gt;$G$8,"",IF(R279=EOMONTH(DATE($C276,$D276,1),0),"",IF(R279="","",R279+1)))</f>
        <v>#VALUE!</v>
      </c>
      <c r="T279" s="29" t="e">
        <f t="shared" ref="T279" si="1111">IF(T278&gt;$G$8,"",IF(S279=EOMONTH(DATE($C276,$D276,1),0),"",IF(S279="","",S279+1)))</f>
        <v>#VALUE!</v>
      </c>
      <c r="U279" s="29" t="e">
        <f t="shared" ref="U279" si="1112">IF(U278&gt;$G$8,"",IF(T279=EOMONTH(DATE($C276,$D276,1),0),"",IF(T279="","",T279+1)))</f>
        <v>#VALUE!</v>
      </c>
      <c r="V279" s="29" t="e">
        <f t="shared" ref="V279" si="1113">IF(V278&gt;$G$8,"",IF(U279=EOMONTH(DATE($C276,$D276,1),0),"",IF(U279="","",U279+1)))</f>
        <v>#VALUE!</v>
      </c>
      <c r="W279" s="29" t="e">
        <f t="shared" ref="W279" si="1114">IF(W278&gt;$G$8,"",IF(V279=EOMONTH(DATE($C276,$D276,1),0),"",IF(V279="","",V279+1)))</f>
        <v>#VALUE!</v>
      </c>
      <c r="X279" s="29" t="e">
        <f t="shared" ref="X279" si="1115">IF(X278&gt;$G$8,"",IF(W279=EOMONTH(DATE($C276,$D276,1),0),"",IF(W279="","",W279+1)))</f>
        <v>#VALUE!</v>
      </c>
      <c r="Y279" s="29" t="e">
        <f t="shared" ref="Y279" si="1116">IF(Y278&gt;$G$8,"",IF(X279=EOMONTH(DATE($C276,$D276,1),0),"",IF(X279="","",X279+1)))</f>
        <v>#VALUE!</v>
      </c>
      <c r="Z279" s="29" t="e">
        <f t="shared" ref="Z279" si="1117">IF(Z278&gt;$G$8,"",IF(Y279=EOMONTH(DATE($C276,$D276,1),0),"",IF(Y279="","",Y279+1)))</f>
        <v>#VALUE!</v>
      </c>
      <c r="AA279" s="29" t="e">
        <f t="shared" ref="AA279" si="1118">IF(AA278&gt;$G$8,"",IF(Z279=EOMONTH(DATE($C276,$D276,1),0),"",IF(Z279="","",Z279+1)))</f>
        <v>#VALUE!</v>
      </c>
      <c r="AB279" s="29" t="e">
        <f t="shared" ref="AB279" si="1119">IF(AB278&gt;$G$8,"",IF(AA279=EOMONTH(DATE($C276,$D276,1),0),"",IF(AA279="","",AA279+1)))</f>
        <v>#VALUE!</v>
      </c>
      <c r="AC279" s="29" t="e">
        <f t="shared" ref="AC279" si="1120">IF(AC278&gt;$G$8,"",IF(AB279=EOMONTH(DATE($C276,$D276,1),0),"",IF(AB279="","",AB279+1)))</f>
        <v>#VALUE!</v>
      </c>
      <c r="AD279" s="29" t="e">
        <f t="shared" ref="AD279" si="1121">IF(AD278&gt;$G$8,"",IF(AC279=EOMONTH(DATE($C276,$D276,1),0),"",IF(AC279="","",AC279+1)))</f>
        <v>#VALUE!</v>
      </c>
      <c r="AE279" s="29" t="e">
        <f t="shared" ref="AE279" si="1122">IF(AE278&gt;$G$8,"",IF(AD279=EOMONTH(DATE($C276,$D276,1),0),"",IF(AD279="","",AD279+1)))</f>
        <v>#VALUE!</v>
      </c>
      <c r="AF279" s="29" t="e">
        <f t="shared" ref="AF279" si="1123">IF(AF278&gt;$G$8,"",IF(AE279=EOMONTH(DATE($C276,$D276,1),0),"",IF(AE279="","",AE279+1)))</f>
        <v>#VALUE!</v>
      </c>
      <c r="AG279" s="29" t="e">
        <f t="shared" ref="AG279" si="1124">IF(AG278&gt;$G$8,"",IF(AF279=EOMONTH(DATE($C276,$D276,1),0),"",IF(AF279="","",AF279+1)))</f>
        <v>#VALUE!</v>
      </c>
      <c r="AH279" s="30" t="s">
        <v>28</v>
      </c>
      <c r="AI279" s="31">
        <f>+COUNTIFS(C280:AG280,"土",C284:AG284,"")+COUNTIFS(C280:AG280,"日",C284:AG284,"")</f>
        <v>0</v>
      </c>
    </row>
    <row r="280" spans="2:36">
      <c r="B280" s="32" t="s">
        <v>11</v>
      </c>
      <c r="C280" s="33" t="str">
        <f>IFERROR(TEXT(WEEKDAY(+C279),"aaa"),"")</f>
        <v/>
      </c>
      <c r="D280" s="33" t="str">
        <f t="shared" ref="D280:AG280" si="1125">IFERROR(TEXT(WEEKDAY(+D279),"aaa"),"")</f>
        <v/>
      </c>
      <c r="E280" s="33" t="str">
        <f t="shared" si="1125"/>
        <v/>
      </c>
      <c r="F280" s="33" t="str">
        <f t="shared" si="1125"/>
        <v/>
      </c>
      <c r="G280" s="33" t="str">
        <f t="shared" si="1125"/>
        <v/>
      </c>
      <c r="H280" s="33" t="str">
        <f t="shared" si="1125"/>
        <v/>
      </c>
      <c r="I280" s="33" t="str">
        <f t="shared" si="1125"/>
        <v/>
      </c>
      <c r="J280" s="33" t="str">
        <f t="shared" si="1125"/>
        <v/>
      </c>
      <c r="K280" s="33" t="str">
        <f t="shared" si="1125"/>
        <v/>
      </c>
      <c r="L280" s="33" t="str">
        <f t="shared" si="1125"/>
        <v/>
      </c>
      <c r="M280" s="33" t="str">
        <f t="shared" si="1125"/>
        <v/>
      </c>
      <c r="N280" s="33" t="str">
        <f t="shared" si="1125"/>
        <v/>
      </c>
      <c r="O280" s="33" t="str">
        <f t="shared" si="1125"/>
        <v/>
      </c>
      <c r="P280" s="33" t="str">
        <f t="shared" si="1125"/>
        <v/>
      </c>
      <c r="Q280" s="33" t="str">
        <f t="shared" si="1125"/>
        <v/>
      </c>
      <c r="R280" s="33" t="str">
        <f t="shared" si="1125"/>
        <v/>
      </c>
      <c r="S280" s="33" t="str">
        <f t="shared" si="1125"/>
        <v/>
      </c>
      <c r="T280" s="33" t="str">
        <f t="shared" si="1125"/>
        <v/>
      </c>
      <c r="U280" s="33" t="str">
        <f t="shared" si="1125"/>
        <v/>
      </c>
      <c r="V280" s="33" t="str">
        <f t="shared" si="1125"/>
        <v/>
      </c>
      <c r="W280" s="33" t="str">
        <f t="shared" si="1125"/>
        <v/>
      </c>
      <c r="X280" s="33" t="str">
        <f t="shared" si="1125"/>
        <v/>
      </c>
      <c r="Y280" s="33" t="str">
        <f t="shared" si="1125"/>
        <v/>
      </c>
      <c r="Z280" s="33" t="str">
        <f t="shared" si="1125"/>
        <v/>
      </c>
      <c r="AA280" s="33" t="str">
        <f t="shared" si="1125"/>
        <v/>
      </c>
      <c r="AB280" s="33" t="str">
        <f t="shared" si="1125"/>
        <v/>
      </c>
      <c r="AC280" s="33" t="str">
        <f t="shared" si="1125"/>
        <v/>
      </c>
      <c r="AD280" s="33" t="str">
        <f t="shared" si="1125"/>
        <v/>
      </c>
      <c r="AE280" s="33" t="str">
        <f t="shared" si="1125"/>
        <v/>
      </c>
      <c r="AF280" s="33" t="str">
        <f t="shared" si="1125"/>
        <v/>
      </c>
      <c r="AG280" s="33" t="str">
        <f t="shared" si="1125"/>
        <v/>
      </c>
      <c r="AH280" s="30" t="s">
        <v>12</v>
      </c>
      <c r="AI280" s="31">
        <f>+COUNTIF(C284:AG284,"夏休")+COUNTIF(C284:AG284,"冬休")+COUNTIF(C284:AG284,"中止")</f>
        <v>0</v>
      </c>
    </row>
    <row r="281" spans="2:36" ht="13.5" customHeight="1">
      <c r="B281" s="102" t="s">
        <v>13</v>
      </c>
      <c r="C281" s="108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99"/>
      <c r="AC281" s="99"/>
      <c r="AD281" s="114"/>
      <c r="AE281" s="114"/>
      <c r="AF281" s="99"/>
      <c r="AG281" s="117"/>
      <c r="AH281" s="34" t="s">
        <v>14</v>
      </c>
      <c r="AI281" s="35">
        <f>COUNT(C279:AG279)-AI280</f>
        <v>0</v>
      </c>
    </row>
    <row r="282" spans="2:36" ht="13.5" customHeight="1">
      <c r="B282" s="103"/>
      <c r="C282" s="109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15"/>
      <c r="AE282" s="115"/>
      <c r="AF282" s="100"/>
      <c r="AG282" s="118"/>
      <c r="AH282" s="34" t="s">
        <v>15</v>
      </c>
      <c r="AI282" s="36">
        <f>+COUNTIF(C285:AG285,"休")</f>
        <v>0</v>
      </c>
      <c r="AJ282" s="37" t="e">
        <f>IF(AI283&gt;0.285,"",IF(AI282&lt;AI279,"←計画日数が足りません",""))</f>
        <v>#DIV/0!</v>
      </c>
    </row>
    <row r="283" spans="2:36" ht="13.5" customHeight="1">
      <c r="B283" s="104"/>
      <c r="C283" s="110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16"/>
      <c r="AE283" s="116"/>
      <c r="AF283" s="101"/>
      <c r="AG283" s="119"/>
      <c r="AH283" s="34" t="s">
        <v>16</v>
      </c>
      <c r="AI283" s="49" t="e">
        <f>+AI282/AI281</f>
        <v>#DIV/0!</v>
      </c>
    </row>
    <row r="284" spans="2:36">
      <c r="B284" s="39" t="s">
        <v>17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34" t="s">
        <v>19</v>
      </c>
      <c r="AI284" s="36">
        <f>+COUNTIF(C286:AG286,"*休")</f>
        <v>0</v>
      </c>
    </row>
    <row r="285" spans="2:36">
      <c r="B285" s="32" t="s">
        <v>20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54"/>
      <c r="AH285" s="40" t="s">
        <v>21</v>
      </c>
      <c r="AI285" s="50" t="e">
        <f>+AI284/AI281</f>
        <v>#DIV/0!</v>
      </c>
    </row>
    <row r="286" spans="2:36">
      <c r="B286" s="42" t="s">
        <v>22</v>
      </c>
      <c r="C286" s="55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7"/>
      <c r="AH286" s="43" t="s">
        <v>29</v>
      </c>
      <c r="AI286" s="44" t="e">
        <f>_xlfn.IFS(AI285&gt;=0.285,"OK",AI279&lt;=AI284,"OK",AI279&gt;AI284,"NG")</f>
        <v>#DIV/0!</v>
      </c>
      <c r="AJ286" s="37" t="e">
        <f>IF(AI286="NG","←月単位未達成","←月単位達成")</f>
        <v>#DIV/0!</v>
      </c>
    </row>
    <row r="287" spans="2:36" hidden="1">
      <c r="C287" s="53" t="str">
        <f>IF($C284="","通常",C284)</f>
        <v>通常</v>
      </c>
      <c r="D287" s="53" t="str">
        <f t="shared" ref="D287:AG287" si="1126">IF(D284="","通常",D284)</f>
        <v>通常</v>
      </c>
      <c r="E287" s="53" t="str">
        <f t="shared" si="1126"/>
        <v>通常</v>
      </c>
      <c r="F287" s="53" t="str">
        <f t="shared" si="1126"/>
        <v>通常</v>
      </c>
      <c r="G287" s="53" t="str">
        <f t="shared" si="1126"/>
        <v>通常</v>
      </c>
      <c r="H287" s="53" t="str">
        <f t="shared" si="1126"/>
        <v>通常</v>
      </c>
      <c r="I287" s="53" t="str">
        <f t="shared" si="1126"/>
        <v>通常</v>
      </c>
      <c r="J287" s="53" t="str">
        <f t="shared" si="1126"/>
        <v>通常</v>
      </c>
      <c r="K287" s="53" t="str">
        <f t="shared" si="1126"/>
        <v>通常</v>
      </c>
      <c r="L287" s="53" t="str">
        <f t="shared" si="1126"/>
        <v>通常</v>
      </c>
      <c r="M287" s="53" t="str">
        <f t="shared" si="1126"/>
        <v>通常</v>
      </c>
      <c r="N287" s="53" t="str">
        <f t="shared" si="1126"/>
        <v>通常</v>
      </c>
      <c r="O287" s="53" t="str">
        <f t="shared" si="1126"/>
        <v>通常</v>
      </c>
      <c r="P287" s="53" t="str">
        <f t="shared" si="1126"/>
        <v>通常</v>
      </c>
      <c r="Q287" s="53" t="str">
        <f t="shared" si="1126"/>
        <v>通常</v>
      </c>
      <c r="R287" s="53" t="str">
        <f t="shared" si="1126"/>
        <v>通常</v>
      </c>
      <c r="S287" s="53" t="str">
        <f t="shared" si="1126"/>
        <v>通常</v>
      </c>
      <c r="T287" s="53" t="str">
        <f t="shared" si="1126"/>
        <v>通常</v>
      </c>
      <c r="U287" s="53" t="str">
        <f t="shared" si="1126"/>
        <v>通常</v>
      </c>
      <c r="V287" s="53" t="str">
        <f t="shared" si="1126"/>
        <v>通常</v>
      </c>
      <c r="W287" s="53" t="str">
        <f t="shared" si="1126"/>
        <v>通常</v>
      </c>
      <c r="X287" s="53" t="str">
        <f t="shared" si="1126"/>
        <v>通常</v>
      </c>
      <c r="Y287" s="53" t="str">
        <f t="shared" si="1126"/>
        <v>通常</v>
      </c>
      <c r="Z287" s="53" t="str">
        <f t="shared" si="1126"/>
        <v>通常</v>
      </c>
      <c r="AA287" s="53" t="str">
        <f t="shared" si="1126"/>
        <v>通常</v>
      </c>
      <c r="AB287" s="53" t="str">
        <f t="shared" si="1126"/>
        <v>通常</v>
      </c>
      <c r="AC287" s="53" t="str">
        <f t="shared" si="1126"/>
        <v>通常</v>
      </c>
      <c r="AD287" s="53" t="str">
        <f t="shared" si="1126"/>
        <v>通常</v>
      </c>
      <c r="AE287" s="53" t="str">
        <f t="shared" si="1126"/>
        <v>通常</v>
      </c>
      <c r="AF287" s="53" t="str">
        <f t="shared" si="1126"/>
        <v>通常</v>
      </c>
      <c r="AG287" s="53" t="str">
        <f t="shared" si="1126"/>
        <v>通常</v>
      </c>
      <c r="AI287" s="52"/>
      <c r="AJ287" s="37"/>
    </row>
    <row r="288" spans="2:36" hidden="1">
      <c r="C288" s="53" t="str">
        <f>IF(C284="","通常実績",C284)</f>
        <v>通常実績</v>
      </c>
      <c r="D288" s="53" t="str">
        <f t="shared" ref="D288:AG288" si="1127">IF(D284="","通常実績",D284)</f>
        <v>通常実績</v>
      </c>
      <c r="E288" s="53" t="str">
        <f t="shared" si="1127"/>
        <v>通常実績</v>
      </c>
      <c r="F288" s="53" t="str">
        <f t="shared" si="1127"/>
        <v>通常実績</v>
      </c>
      <c r="G288" s="53" t="str">
        <f t="shared" si="1127"/>
        <v>通常実績</v>
      </c>
      <c r="H288" s="53" t="str">
        <f t="shared" si="1127"/>
        <v>通常実績</v>
      </c>
      <c r="I288" s="53" t="str">
        <f t="shared" si="1127"/>
        <v>通常実績</v>
      </c>
      <c r="J288" s="53" t="str">
        <f t="shared" si="1127"/>
        <v>通常実績</v>
      </c>
      <c r="K288" s="53" t="str">
        <f t="shared" si="1127"/>
        <v>通常実績</v>
      </c>
      <c r="L288" s="53" t="str">
        <f t="shared" si="1127"/>
        <v>通常実績</v>
      </c>
      <c r="M288" s="53" t="str">
        <f t="shared" si="1127"/>
        <v>通常実績</v>
      </c>
      <c r="N288" s="53" t="str">
        <f t="shared" si="1127"/>
        <v>通常実績</v>
      </c>
      <c r="O288" s="53" t="str">
        <f t="shared" si="1127"/>
        <v>通常実績</v>
      </c>
      <c r="P288" s="53" t="str">
        <f t="shared" si="1127"/>
        <v>通常実績</v>
      </c>
      <c r="Q288" s="53" t="str">
        <f t="shared" si="1127"/>
        <v>通常実績</v>
      </c>
      <c r="R288" s="53" t="str">
        <f t="shared" si="1127"/>
        <v>通常実績</v>
      </c>
      <c r="S288" s="53" t="str">
        <f t="shared" si="1127"/>
        <v>通常実績</v>
      </c>
      <c r="T288" s="53" t="str">
        <f t="shared" si="1127"/>
        <v>通常実績</v>
      </c>
      <c r="U288" s="53" t="str">
        <f t="shared" si="1127"/>
        <v>通常実績</v>
      </c>
      <c r="V288" s="53" t="str">
        <f t="shared" si="1127"/>
        <v>通常実績</v>
      </c>
      <c r="W288" s="53" t="str">
        <f t="shared" si="1127"/>
        <v>通常実績</v>
      </c>
      <c r="X288" s="53" t="str">
        <f t="shared" si="1127"/>
        <v>通常実績</v>
      </c>
      <c r="Y288" s="53" t="str">
        <f t="shared" si="1127"/>
        <v>通常実績</v>
      </c>
      <c r="Z288" s="53" t="str">
        <f t="shared" si="1127"/>
        <v>通常実績</v>
      </c>
      <c r="AA288" s="53" t="str">
        <f t="shared" si="1127"/>
        <v>通常実績</v>
      </c>
      <c r="AB288" s="53" t="str">
        <f t="shared" si="1127"/>
        <v>通常実績</v>
      </c>
      <c r="AC288" s="53" t="str">
        <f t="shared" si="1127"/>
        <v>通常実績</v>
      </c>
      <c r="AD288" s="53" t="str">
        <f t="shared" si="1127"/>
        <v>通常実績</v>
      </c>
      <c r="AE288" s="53" t="str">
        <f t="shared" si="1127"/>
        <v>通常実績</v>
      </c>
      <c r="AF288" s="53" t="str">
        <f t="shared" si="1127"/>
        <v>通常実績</v>
      </c>
      <c r="AG288" s="53" t="str">
        <f t="shared" si="1127"/>
        <v>通常実績</v>
      </c>
      <c r="AI288" s="52"/>
      <c r="AJ288" s="37"/>
    </row>
    <row r="290" spans="2:36" hidden="1">
      <c r="C290" s="7" t="e">
        <f>YEAR(C293)</f>
        <v>#VALUE!</v>
      </c>
      <c r="D290" s="7" t="e">
        <f>MONTH(C293)</f>
        <v>#VALUE!</v>
      </c>
    </row>
    <row r="291" spans="2:36">
      <c r="B291" s="11" t="s">
        <v>8</v>
      </c>
      <c r="C291" s="96" t="e">
        <f>C293</f>
        <v>#VALUE!</v>
      </c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8"/>
    </row>
    <row r="292" spans="2:36" hidden="1">
      <c r="B292" s="45"/>
      <c r="C292" s="29" t="e">
        <f>DATE($C290,$D290,1)</f>
        <v>#VALUE!</v>
      </c>
      <c r="D292" s="29" t="e">
        <f>C292+1</f>
        <v>#VALUE!</v>
      </c>
      <c r="E292" s="29" t="e">
        <f t="shared" ref="E292" si="1128">D292+1</f>
        <v>#VALUE!</v>
      </c>
      <c r="F292" s="29" t="e">
        <f t="shared" ref="F292" si="1129">E292+1</f>
        <v>#VALUE!</v>
      </c>
      <c r="G292" s="29" t="e">
        <f t="shared" ref="G292" si="1130">F292+1</f>
        <v>#VALUE!</v>
      </c>
      <c r="H292" s="29" t="e">
        <f t="shared" ref="H292" si="1131">G292+1</f>
        <v>#VALUE!</v>
      </c>
      <c r="I292" s="29" t="e">
        <f t="shared" ref="I292" si="1132">H292+1</f>
        <v>#VALUE!</v>
      </c>
      <c r="J292" s="29" t="e">
        <f t="shared" ref="J292" si="1133">I292+1</f>
        <v>#VALUE!</v>
      </c>
      <c r="K292" s="29" t="e">
        <f t="shared" ref="K292" si="1134">J292+1</f>
        <v>#VALUE!</v>
      </c>
      <c r="L292" s="29" t="e">
        <f t="shared" ref="L292" si="1135">K292+1</f>
        <v>#VALUE!</v>
      </c>
      <c r="M292" s="29" t="e">
        <f t="shared" ref="M292" si="1136">L292+1</f>
        <v>#VALUE!</v>
      </c>
      <c r="N292" s="29" t="e">
        <f t="shared" ref="N292" si="1137">M292+1</f>
        <v>#VALUE!</v>
      </c>
      <c r="O292" s="29" t="e">
        <f t="shared" ref="O292" si="1138">N292+1</f>
        <v>#VALUE!</v>
      </c>
      <c r="P292" s="29" t="e">
        <f t="shared" ref="P292" si="1139">O292+1</f>
        <v>#VALUE!</v>
      </c>
      <c r="Q292" s="29" t="e">
        <f t="shared" ref="Q292" si="1140">P292+1</f>
        <v>#VALUE!</v>
      </c>
      <c r="R292" s="29" t="e">
        <f t="shared" ref="R292" si="1141">Q292+1</f>
        <v>#VALUE!</v>
      </c>
      <c r="S292" s="29" t="e">
        <f t="shared" ref="S292" si="1142">R292+1</f>
        <v>#VALUE!</v>
      </c>
      <c r="T292" s="29" t="e">
        <f t="shared" ref="T292" si="1143">S292+1</f>
        <v>#VALUE!</v>
      </c>
      <c r="U292" s="29" t="e">
        <f t="shared" ref="U292" si="1144">T292+1</f>
        <v>#VALUE!</v>
      </c>
      <c r="V292" s="29" t="e">
        <f t="shared" ref="V292" si="1145">U292+1</f>
        <v>#VALUE!</v>
      </c>
      <c r="W292" s="29" t="e">
        <f t="shared" ref="W292" si="1146">V292+1</f>
        <v>#VALUE!</v>
      </c>
      <c r="X292" s="29" t="e">
        <f t="shared" ref="X292" si="1147">W292+1</f>
        <v>#VALUE!</v>
      </c>
      <c r="Y292" s="29" t="e">
        <f t="shared" ref="Y292" si="1148">X292+1</f>
        <v>#VALUE!</v>
      </c>
      <c r="Z292" s="29" t="e">
        <f t="shared" ref="Z292" si="1149">Y292+1</f>
        <v>#VALUE!</v>
      </c>
      <c r="AA292" s="29" t="e">
        <f t="shared" ref="AA292" si="1150">Z292+1</f>
        <v>#VALUE!</v>
      </c>
      <c r="AB292" s="29" t="e">
        <f t="shared" ref="AB292" si="1151">AA292+1</f>
        <v>#VALUE!</v>
      </c>
      <c r="AC292" s="29" t="e">
        <f t="shared" ref="AC292" si="1152">AB292+1</f>
        <v>#VALUE!</v>
      </c>
      <c r="AD292" s="29" t="e">
        <f t="shared" ref="AD292" si="1153">AC292+1</f>
        <v>#VALUE!</v>
      </c>
      <c r="AE292" s="29" t="e">
        <f t="shared" ref="AE292" si="1154">AD292+1</f>
        <v>#VALUE!</v>
      </c>
      <c r="AF292" s="29" t="e">
        <f t="shared" ref="AF292" si="1155">AE292+1</f>
        <v>#VALUE!</v>
      </c>
      <c r="AG292" s="29" t="e">
        <f t="shared" ref="AG292" si="1156">AF292+1</f>
        <v>#VALUE!</v>
      </c>
      <c r="AH292" s="46"/>
      <c r="AI292" s="47"/>
    </row>
    <row r="293" spans="2:36">
      <c r="B293" s="27" t="s">
        <v>9</v>
      </c>
      <c r="C293" s="48" t="e">
        <f>IF(EDATE(C278,1)&gt;$G$8,"",EDATE(C278,1))</f>
        <v>#VALUE!</v>
      </c>
      <c r="D293" s="29" t="e">
        <f>IF(D292&gt;$G$8,"",IF(C293=EOMONTH(DATE($C290,$D290,1),0),"",IF(C293="","",C293+1)))</f>
        <v>#VALUE!</v>
      </c>
      <c r="E293" s="29" t="e">
        <f t="shared" ref="E293" si="1157">IF(E292&gt;$G$8,"",IF(D293=EOMONTH(DATE($C290,$D290,1),0),"",IF(D293="","",D293+1)))</f>
        <v>#VALUE!</v>
      </c>
      <c r="F293" s="29" t="e">
        <f t="shared" ref="F293" si="1158">IF(F292&gt;$G$8,"",IF(E293=EOMONTH(DATE($C290,$D290,1),0),"",IF(E293="","",E293+1)))</f>
        <v>#VALUE!</v>
      </c>
      <c r="G293" s="29" t="e">
        <f t="shared" ref="G293" si="1159">IF(G292&gt;$G$8,"",IF(F293=EOMONTH(DATE($C290,$D290,1),0),"",IF(F293="","",F293+1)))</f>
        <v>#VALUE!</v>
      </c>
      <c r="H293" s="29" t="e">
        <f t="shared" ref="H293" si="1160">IF(H292&gt;$G$8,"",IF(G293=EOMONTH(DATE($C290,$D290,1),0),"",IF(G293="","",G293+1)))</f>
        <v>#VALUE!</v>
      </c>
      <c r="I293" s="29" t="e">
        <f t="shared" ref="I293" si="1161">IF(I292&gt;$G$8,"",IF(H293=EOMONTH(DATE($C290,$D290,1),0),"",IF(H293="","",H293+1)))</f>
        <v>#VALUE!</v>
      </c>
      <c r="J293" s="29" t="e">
        <f t="shared" ref="J293" si="1162">IF(J292&gt;$G$8,"",IF(I293=EOMONTH(DATE($C290,$D290,1),0),"",IF(I293="","",I293+1)))</f>
        <v>#VALUE!</v>
      </c>
      <c r="K293" s="29" t="e">
        <f t="shared" ref="K293" si="1163">IF(K292&gt;$G$8,"",IF(J293=EOMONTH(DATE($C290,$D290,1),0),"",IF(J293="","",J293+1)))</f>
        <v>#VALUE!</v>
      </c>
      <c r="L293" s="29" t="e">
        <f t="shared" ref="L293" si="1164">IF(L292&gt;$G$8,"",IF(K293=EOMONTH(DATE($C290,$D290,1),0),"",IF(K293="","",K293+1)))</f>
        <v>#VALUE!</v>
      </c>
      <c r="M293" s="29" t="e">
        <f t="shared" ref="M293" si="1165">IF(M292&gt;$G$8,"",IF(L293=EOMONTH(DATE($C290,$D290,1),0),"",IF(L293="","",L293+1)))</f>
        <v>#VALUE!</v>
      </c>
      <c r="N293" s="29" t="e">
        <f t="shared" ref="N293" si="1166">IF(N292&gt;$G$8,"",IF(M293=EOMONTH(DATE($C290,$D290,1),0),"",IF(M293="","",M293+1)))</f>
        <v>#VALUE!</v>
      </c>
      <c r="O293" s="29" t="e">
        <f t="shared" ref="O293" si="1167">IF(O292&gt;$G$8,"",IF(N293=EOMONTH(DATE($C290,$D290,1),0),"",IF(N293="","",N293+1)))</f>
        <v>#VALUE!</v>
      </c>
      <c r="P293" s="29" t="e">
        <f t="shared" ref="P293" si="1168">IF(P292&gt;$G$8,"",IF(O293=EOMONTH(DATE($C290,$D290,1),0),"",IF(O293="","",O293+1)))</f>
        <v>#VALUE!</v>
      </c>
      <c r="Q293" s="29" t="e">
        <f t="shared" ref="Q293" si="1169">IF(Q292&gt;$G$8,"",IF(P293=EOMONTH(DATE($C290,$D290,1),0),"",IF(P293="","",P293+1)))</f>
        <v>#VALUE!</v>
      </c>
      <c r="R293" s="29" t="e">
        <f t="shared" ref="R293" si="1170">IF(R292&gt;$G$8,"",IF(Q293=EOMONTH(DATE($C290,$D290,1),0),"",IF(Q293="","",Q293+1)))</f>
        <v>#VALUE!</v>
      </c>
      <c r="S293" s="29" t="e">
        <f t="shared" ref="S293" si="1171">IF(S292&gt;$G$8,"",IF(R293=EOMONTH(DATE($C290,$D290,1),0),"",IF(R293="","",R293+1)))</f>
        <v>#VALUE!</v>
      </c>
      <c r="T293" s="29" t="e">
        <f t="shared" ref="T293" si="1172">IF(T292&gt;$G$8,"",IF(S293=EOMONTH(DATE($C290,$D290,1),0),"",IF(S293="","",S293+1)))</f>
        <v>#VALUE!</v>
      </c>
      <c r="U293" s="29" t="e">
        <f t="shared" ref="U293" si="1173">IF(U292&gt;$G$8,"",IF(T293=EOMONTH(DATE($C290,$D290,1),0),"",IF(T293="","",T293+1)))</f>
        <v>#VALUE!</v>
      </c>
      <c r="V293" s="29" t="e">
        <f t="shared" ref="V293" si="1174">IF(V292&gt;$G$8,"",IF(U293=EOMONTH(DATE($C290,$D290,1),0),"",IF(U293="","",U293+1)))</f>
        <v>#VALUE!</v>
      </c>
      <c r="W293" s="29" t="e">
        <f t="shared" ref="W293" si="1175">IF(W292&gt;$G$8,"",IF(V293=EOMONTH(DATE($C290,$D290,1),0),"",IF(V293="","",V293+1)))</f>
        <v>#VALUE!</v>
      </c>
      <c r="X293" s="29" t="e">
        <f t="shared" ref="X293" si="1176">IF(X292&gt;$G$8,"",IF(W293=EOMONTH(DATE($C290,$D290,1),0),"",IF(W293="","",W293+1)))</f>
        <v>#VALUE!</v>
      </c>
      <c r="Y293" s="29" t="e">
        <f t="shared" ref="Y293" si="1177">IF(Y292&gt;$G$8,"",IF(X293=EOMONTH(DATE($C290,$D290,1),0),"",IF(X293="","",X293+1)))</f>
        <v>#VALUE!</v>
      </c>
      <c r="Z293" s="29" t="e">
        <f t="shared" ref="Z293" si="1178">IF(Z292&gt;$G$8,"",IF(Y293=EOMONTH(DATE($C290,$D290,1),0),"",IF(Y293="","",Y293+1)))</f>
        <v>#VALUE!</v>
      </c>
      <c r="AA293" s="29" t="e">
        <f t="shared" ref="AA293" si="1179">IF(AA292&gt;$G$8,"",IF(Z293=EOMONTH(DATE($C290,$D290,1),0),"",IF(Z293="","",Z293+1)))</f>
        <v>#VALUE!</v>
      </c>
      <c r="AB293" s="29" t="e">
        <f t="shared" ref="AB293" si="1180">IF(AB292&gt;$G$8,"",IF(AA293=EOMONTH(DATE($C290,$D290,1),0),"",IF(AA293="","",AA293+1)))</f>
        <v>#VALUE!</v>
      </c>
      <c r="AC293" s="29" t="e">
        <f t="shared" ref="AC293" si="1181">IF(AC292&gt;$G$8,"",IF(AB293=EOMONTH(DATE($C290,$D290,1),0),"",IF(AB293="","",AB293+1)))</f>
        <v>#VALUE!</v>
      </c>
      <c r="AD293" s="29" t="e">
        <f t="shared" ref="AD293" si="1182">IF(AD292&gt;$G$8,"",IF(AC293=EOMONTH(DATE($C290,$D290,1),0),"",IF(AC293="","",AC293+1)))</f>
        <v>#VALUE!</v>
      </c>
      <c r="AE293" s="29" t="e">
        <f t="shared" ref="AE293" si="1183">IF(AE292&gt;$G$8,"",IF(AD293=EOMONTH(DATE($C290,$D290,1),0),"",IF(AD293="","",AD293+1)))</f>
        <v>#VALUE!</v>
      </c>
      <c r="AF293" s="29" t="e">
        <f t="shared" ref="AF293" si="1184">IF(AF292&gt;$G$8,"",IF(AE293=EOMONTH(DATE($C290,$D290,1),0),"",IF(AE293="","",AE293+1)))</f>
        <v>#VALUE!</v>
      </c>
      <c r="AG293" s="29" t="e">
        <f t="shared" ref="AG293" si="1185">IF(AG292&gt;$G$8,"",IF(AF293=EOMONTH(DATE($C290,$D290,1),0),"",IF(AF293="","",AF293+1)))</f>
        <v>#VALUE!</v>
      </c>
      <c r="AH293" s="30" t="s">
        <v>28</v>
      </c>
      <c r="AI293" s="31">
        <f>+COUNTIFS(C294:AG294,"土",C298:AG298,"")+COUNTIFS(C294:AG294,"日",C298:AG298,"")</f>
        <v>0</v>
      </c>
    </row>
    <row r="294" spans="2:36">
      <c r="B294" s="32" t="s">
        <v>11</v>
      </c>
      <c r="C294" s="33" t="str">
        <f>IFERROR(TEXT(WEEKDAY(+C293),"aaa"),"")</f>
        <v/>
      </c>
      <c r="D294" s="33" t="str">
        <f t="shared" ref="D294:AG294" si="1186">IFERROR(TEXT(WEEKDAY(+D293),"aaa"),"")</f>
        <v/>
      </c>
      <c r="E294" s="33" t="str">
        <f t="shared" si="1186"/>
        <v/>
      </c>
      <c r="F294" s="33" t="str">
        <f t="shared" si="1186"/>
        <v/>
      </c>
      <c r="G294" s="33" t="str">
        <f t="shared" si="1186"/>
        <v/>
      </c>
      <c r="H294" s="33" t="str">
        <f t="shared" si="1186"/>
        <v/>
      </c>
      <c r="I294" s="33" t="str">
        <f t="shared" si="1186"/>
        <v/>
      </c>
      <c r="J294" s="33" t="str">
        <f t="shared" si="1186"/>
        <v/>
      </c>
      <c r="K294" s="33" t="str">
        <f t="shared" si="1186"/>
        <v/>
      </c>
      <c r="L294" s="33" t="str">
        <f t="shared" si="1186"/>
        <v/>
      </c>
      <c r="M294" s="33" t="str">
        <f t="shared" si="1186"/>
        <v/>
      </c>
      <c r="N294" s="33" t="str">
        <f t="shared" si="1186"/>
        <v/>
      </c>
      <c r="O294" s="33" t="str">
        <f t="shared" si="1186"/>
        <v/>
      </c>
      <c r="P294" s="33" t="str">
        <f t="shared" si="1186"/>
        <v/>
      </c>
      <c r="Q294" s="33" t="str">
        <f t="shared" si="1186"/>
        <v/>
      </c>
      <c r="R294" s="33" t="str">
        <f t="shared" si="1186"/>
        <v/>
      </c>
      <c r="S294" s="33" t="str">
        <f t="shared" si="1186"/>
        <v/>
      </c>
      <c r="T294" s="33" t="str">
        <f t="shared" si="1186"/>
        <v/>
      </c>
      <c r="U294" s="33" t="str">
        <f t="shared" si="1186"/>
        <v/>
      </c>
      <c r="V294" s="33" t="str">
        <f t="shared" si="1186"/>
        <v/>
      </c>
      <c r="W294" s="33" t="str">
        <f t="shared" si="1186"/>
        <v/>
      </c>
      <c r="X294" s="33" t="str">
        <f t="shared" si="1186"/>
        <v/>
      </c>
      <c r="Y294" s="33" t="str">
        <f t="shared" si="1186"/>
        <v/>
      </c>
      <c r="Z294" s="33" t="str">
        <f t="shared" si="1186"/>
        <v/>
      </c>
      <c r="AA294" s="33" t="str">
        <f t="shared" si="1186"/>
        <v/>
      </c>
      <c r="AB294" s="33" t="str">
        <f t="shared" si="1186"/>
        <v/>
      </c>
      <c r="AC294" s="33" t="str">
        <f t="shared" si="1186"/>
        <v/>
      </c>
      <c r="AD294" s="33" t="str">
        <f t="shared" si="1186"/>
        <v/>
      </c>
      <c r="AE294" s="33" t="str">
        <f t="shared" si="1186"/>
        <v/>
      </c>
      <c r="AF294" s="33" t="str">
        <f t="shared" si="1186"/>
        <v/>
      </c>
      <c r="AG294" s="33" t="str">
        <f t="shared" si="1186"/>
        <v/>
      </c>
      <c r="AH294" s="30" t="s">
        <v>12</v>
      </c>
      <c r="AI294" s="31">
        <f>+COUNTIF(C298:AG298,"夏休")+COUNTIF(C298:AG298,"冬休")+COUNTIF(C298:AG298,"中止")</f>
        <v>0</v>
      </c>
    </row>
    <row r="295" spans="2:36" ht="13.5" customHeight="1">
      <c r="B295" s="102" t="s">
        <v>13</v>
      </c>
      <c r="C295" s="108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114"/>
      <c r="AE295" s="114"/>
      <c r="AF295" s="99"/>
      <c r="AG295" s="117"/>
      <c r="AH295" s="34" t="s">
        <v>14</v>
      </c>
      <c r="AI295" s="35">
        <f>COUNT(C293:AG293)-AI294</f>
        <v>0</v>
      </c>
    </row>
    <row r="296" spans="2:36" ht="13.5" customHeight="1">
      <c r="B296" s="103"/>
      <c r="C296" s="109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15"/>
      <c r="AE296" s="115"/>
      <c r="AF296" s="100"/>
      <c r="AG296" s="118"/>
      <c r="AH296" s="34" t="s">
        <v>15</v>
      </c>
      <c r="AI296" s="36">
        <f>+COUNTIF(C299:AG299,"休")</f>
        <v>0</v>
      </c>
      <c r="AJ296" s="37" t="e">
        <f>IF(AI297&gt;0.285,"",IF(AI296&lt;AI293,"←計画日数が足りません",""))</f>
        <v>#DIV/0!</v>
      </c>
    </row>
    <row r="297" spans="2:36" ht="13.5" customHeight="1">
      <c r="B297" s="104"/>
      <c r="C297" s="110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16"/>
      <c r="AE297" s="116"/>
      <c r="AF297" s="101"/>
      <c r="AG297" s="119"/>
      <c r="AH297" s="34" t="s">
        <v>16</v>
      </c>
      <c r="AI297" s="49" t="e">
        <f>+AI296/AI295</f>
        <v>#DIV/0!</v>
      </c>
    </row>
    <row r="298" spans="2:36">
      <c r="B298" s="39" t="s">
        <v>17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34" t="s">
        <v>19</v>
      </c>
      <c r="AI298" s="36">
        <f>+COUNTIF(C300:AG300,"*休")</f>
        <v>0</v>
      </c>
    </row>
    <row r="299" spans="2:36">
      <c r="B299" s="32" t="s">
        <v>20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54"/>
      <c r="AH299" s="40" t="s">
        <v>21</v>
      </c>
      <c r="AI299" s="50" t="e">
        <f>+AI298/AI295</f>
        <v>#DIV/0!</v>
      </c>
    </row>
    <row r="300" spans="2:36">
      <c r="B300" s="42" t="s">
        <v>22</v>
      </c>
      <c r="C300" s="55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7"/>
      <c r="AH300" s="43" t="s">
        <v>29</v>
      </c>
      <c r="AI300" s="44" t="e">
        <f>_xlfn.IFS(AI299&gt;=0.285,"OK",AI293&lt;=AI298,"OK",AI293&gt;AI298,"NG")</f>
        <v>#DIV/0!</v>
      </c>
      <c r="AJ300" s="37" t="e">
        <f>IF(AI300="NG","←月単位未達成","←月単位達成")</f>
        <v>#DIV/0!</v>
      </c>
    </row>
    <row r="301" spans="2:36" hidden="1">
      <c r="C301" s="53" t="str">
        <f>IF($C298="","通常",C298)</f>
        <v>通常</v>
      </c>
      <c r="D301" s="53" t="str">
        <f t="shared" ref="D301:AG301" si="1187">IF(D298="","通常",D298)</f>
        <v>通常</v>
      </c>
      <c r="E301" s="53" t="str">
        <f t="shared" si="1187"/>
        <v>通常</v>
      </c>
      <c r="F301" s="53" t="str">
        <f t="shared" si="1187"/>
        <v>通常</v>
      </c>
      <c r="G301" s="53" t="str">
        <f t="shared" si="1187"/>
        <v>通常</v>
      </c>
      <c r="H301" s="53" t="str">
        <f t="shared" si="1187"/>
        <v>通常</v>
      </c>
      <c r="I301" s="53" t="str">
        <f t="shared" si="1187"/>
        <v>通常</v>
      </c>
      <c r="J301" s="53" t="str">
        <f t="shared" si="1187"/>
        <v>通常</v>
      </c>
      <c r="K301" s="53" t="str">
        <f t="shared" si="1187"/>
        <v>通常</v>
      </c>
      <c r="L301" s="53" t="str">
        <f t="shared" si="1187"/>
        <v>通常</v>
      </c>
      <c r="M301" s="53" t="str">
        <f t="shared" si="1187"/>
        <v>通常</v>
      </c>
      <c r="N301" s="53" t="str">
        <f t="shared" si="1187"/>
        <v>通常</v>
      </c>
      <c r="O301" s="53" t="str">
        <f t="shared" si="1187"/>
        <v>通常</v>
      </c>
      <c r="P301" s="53" t="str">
        <f t="shared" si="1187"/>
        <v>通常</v>
      </c>
      <c r="Q301" s="53" t="str">
        <f t="shared" si="1187"/>
        <v>通常</v>
      </c>
      <c r="R301" s="53" t="str">
        <f t="shared" si="1187"/>
        <v>通常</v>
      </c>
      <c r="S301" s="53" t="str">
        <f t="shared" si="1187"/>
        <v>通常</v>
      </c>
      <c r="T301" s="53" t="str">
        <f t="shared" si="1187"/>
        <v>通常</v>
      </c>
      <c r="U301" s="53" t="str">
        <f t="shared" si="1187"/>
        <v>通常</v>
      </c>
      <c r="V301" s="53" t="str">
        <f t="shared" si="1187"/>
        <v>通常</v>
      </c>
      <c r="W301" s="53" t="str">
        <f t="shared" si="1187"/>
        <v>通常</v>
      </c>
      <c r="X301" s="53" t="str">
        <f t="shared" si="1187"/>
        <v>通常</v>
      </c>
      <c r="Y301" s="53" t="str">
        <f t="shared" si="1187"/>
        <v>通常</v>
      </c>
      <c r="Z301" s="53" t="str">
        <f t="shared" si="1187"/>
        <v>通常</v>
      </c>
      <c r="AA301" s="53" t="str">
        <f t="shared" si="1187"/>
        <v>通常</v>
      </c>
      <c r="AB301" s="53" t="str">
        <f t="shared" si="1187"/>
        <v>通常</v>
      </c>
      <c r="AC301" s="53" t="str">
        <f t="shared" si="1187"/>
        <v>通常</v>
      </c>
      <c r="AD301" s="53" t="str">
        <f t="shared" si="1187"/>
        <v>通常</v>
      </c>
      <c r="AE301" s="53" t="str">
        <f t="shared" si="1187"/>
        <v>通常</v>
      </c>
      <c r="AF301" s="53" t="str">
        <f t="shared" si="1187"/>
        <v>通常</v>
      </c>
      <c r="AG301" s="53" t="str">
        <f t="shared" si="1187"/>
        <v>通常</v>
      </c>
      <c r="AI301" s="52"/>
      <c r="AJ301" s="37"/>
    </row>
    <row r="302" spans="2:36" hidden="1">
      <c r="C302" s="53" t="str">
        <f>IF(C298="","通常実績",C298)</f>
        <v>通常実績</v>
      </c>
      <c r="D302" s="53" t="str">
        <f t="shared" ref="D302:AG302" si="1188">IF(D298="","通常実績",D298)</f>
        <v>通常実績</v>
      </c>
      <c r="E302" s="53" t="str">
        <f t="shared" si="1188"/>
        <v>通常実績</v>
      </c>
      <c r="F302" s="53" t="str">
        <f t="shared" si="1188"/>
        <v>通常実績</v>
      </c>
      <c r="G302" s="53" t="str">
        <f t="shared" si="1188"/>
        <v>通常実績</v>
      </c>
      <c r="H302" s="53" t="str">
        <f t="shared" si="1188"/>
        <v>通常実績</v>
      </c>
      <c r="I302" s="53" t="str">
        <f t="shared" si="1188"/>
        <v>通常実績</v>
      </c>
      <c r="J302" s="53" t="str">
        <f t="shared" si="1188"/>
        <v>通常実績</v>
      </c>
      <c r="K302" s="53" t="str">
        <f t="shared" si="1188"/>
        <v>通常実績</v>
      </c>
      <c r="L302" s="53" t="str">
        <f t="shared" si="1188"/>
        <v>通常実績</v>
      </c>
      <c r="M302" s="53" t="str">
        <f t="shared" si="1188"/>
        <v>通常実績</v>
      </c>
      <c r="N302" s="53" t="str">
        <f t="shared" si="1188"/>
        <v>通常実績</v>
      </c>
      <c r="O302" s="53" t="str">
        <f t="shared" si="1188"/>
        <v>通常実績</v>
      </c>
      <c r="P302" s="53" t="str">
        <f t="shared" si="1188"/>
        <v>通常実績</v>
      </c>
      <c r="Q302" s="53" t="str">
        <f t="shared" si="1188"/>
        <v>通常実績</v>
      </c>
      <c r="R302" s="53" t="str">
        <f t="shared" si="1188"/>
        <v>通常実績</v>
      </c>
      <c r="S302" s="53" t="str">
        <f t="shared" si="1188"/>
        <v>通常実績</v>
      </c>
      <c r="T302" s="53" t="str">
        <f t="shared" si="1188"/>
        <v>通常実績</v>
      </c>
      <c r="U302" s="53" t="str">
        <f t="shared" si="1188"/>
        <v>通常実績</v>
      </c>
      <c r="V302" s="53" t="str">
        <f t="shared" si="1188"/>
        <v>通常実績</v>
      </c>
      <c r="W302" s="53" t="str">
        <f t="shared" si="1188"/>
        <v>通常実績</v>
      </c>
      <c r="X302" s="53" t="str">
        <f t="shared" si="1188"/>
        <v>通常実績</v>
      </c>
      <c r="Y302" s="53" t="str">
        <f t="shared" si="1188"/>
        <v>通常実績</v>
      </c>
      <c r="Z302" s="53" t="str">
        <f t="shared" si="1188"/>
        <v>通常実績</v>
      </c>
      <c r="AA302" s="53" t="str">
        <f t="shared" si="1188"/>
        <v>通常実績</v>
      </c>
      <c r="AB302" s="53" t="str">
        <f t="shared" si="1188"/>
        <v>通常実績</v>
      </c>
      <c r="AC302" s="53" t="str">
        <f t="shared" si="1188"/>
        <v>通常実績</v>
      </c>
      <c r="AD302" s="53" t="str">
        <f t="shared" si="1188"/>
        <v>通常実績</v>
      </c>
      <c r="AE302" s="53" t="str">
        <f t="shared" si="1188"/>
        <v>通常実績</v>
      </c>
      <c r="AF302" s="53" t="str">
        <f t="shared" si="1188"/>
        <v>通常実績</v>
      </c>
      <c r="AG302" s="53" t="str">
        <f t="shared" si="1188"/>
        <v>通常実績</v>
      </c>
      <c r="AI302" s="52"/>
      <c r="AJ302" s="37"/>
    </row>
  </sheetData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&amp;R&amp;"ＤＦ特太ゴシック体,標準"（別紙２）&amp;"-,標準"
</oddHeader>
  </headerFooter>
  <rowBreaks count="2" manualBreakCount="2">
    <brk id="134" max="34" man="1"/>
    <brk id="262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E9" sqref="E9"/>
    </sheetView>
  </sheetViews>
  <sheetFormatPr defaultRowHeight="13.5"/>
  <cols>
    <col min="8" max="8" width="14.85546875" customWidth="1"/>
    <col min="9" max="9" width="14.140625" customWidth="1"/>
  </cols>
  <sheetData>
    <row r="1" spans="1:9" ht="84.75" customHeight="1">
      <c r="H1" s="148" t="s">
        <v>30</v>
      </c>
      <c r="I1" s="148"/>
    </row>
    <row r="2" spans="1:9" ht="18" customHeight="1">
      <c r="A2" s="61"/>
      <c r="B2" s="61" t="s">
        <v>31</v>
      </c>
      <c r="C2" s="61" t="s">
        <v>32</v>
      </c>
      <c r="D2" s="61" t="s">
        <v>33</v>
      </c>
      <c r="E2" s="61" t="s">
        <v>34</v>
      </c>
      <c r="F2" s="61" t="s">
        <v>35</v>
      </c>
      <c r="G2" s="62"/>
      <c r="H2" s="60" t="s">
        <v>36</v>
      </c>
      <c r="I2" s="60" t="s">
        <v>37</v>
      </c>
    </row>
    <row r="3" spans="1:9" ht="18" customHeight="1">
      <c r="A3" s="145" t="s">
        <v>38</v>
      </c>
      <c r="B3" s="58"/>
      <c r="C3" s="58"/>
      <c r="D3" s="58"/>
      <c r="E3" s="58"/>
      <c r="F3" s="58"/>
      <c r="G3" s="62"/>
      <c r="H3" s="59">
        <v>45292</v>
      </c>
      <c r="I3" s="58" t="s">
        <v>39</v>
      </c>
    </row>
    <row r="4" spans="1:9" ht="18" customHeight="1">
      <c r="A4" s="146"/>
      <c r="B4" s="58" t="s">
        <v>40</v>
      </c>
      <c r="C4" s="58" t="s">
        <v>40</v>
      </c>
      <c r="D4" s="58" t="s">
        <v>40</v>
      </c>
      <c r="E4" s="58" t="s">
        <v>41</v>
      </c>
      <c r="F4" s="58" t="s">
        <v>41</v>
      </c>
      <c r="G4" s="62"/>
      <c r="H4" s="59">
        <v>45299</v>
      </c>
      <c r="I4" s="58" t="s">
        <v>42</v>
      </c>
    </row>
    <row r="5" spans="1:9" ht="18" customHeight="1">
      <c r="A5" s="147"/>
      <c r="B5" s="58"/>
      <c r="C5" s="58"/>
      <c r="D5" s="58"/>
      <c r="E5" s="58"/>
      <c r="F5" s="58" t="s">
        <v>43</v>
      </c>
      <c r="G5" s="62"/>
      <c r="H5" s="59">
        <v>45333</v>
      </c>
      <c r="I5" s="58" t="s">
        <v>44</v>
      </c>
    </row>
    <row r="6" spans="1:9" ht="18" customHeight="1">
      <c r="H6" s="59">
        <v>45334</v>
      </c>
      <c r="I6" s="58" t="s">
        <v>45</v>
      </c>
    </row>
    <row r="7" spans="1:9" ht="18" customHeight="1">
      <c r="H7" s="59">
        <v>45345</v>
      </c>
      <c r="I7" s="58" t="s">
        <v>46</v>
      </c>
    </row>
    <row r="8" spans="1:9" ht="18" customHeight="1">
      <c r="H8" s="59">
        <v>45371</v>
      </c>
      <c r="I8" s="58" t="s">
        <v>47</v>
      </c>
    </row>
    <row r="9" spans="1:9" ht="18" customHeight="1">
      <c r="H9" s="59">
        <v>45411</v>
      </c>
      <c r="I9" s="58" t="s">
        <v>48</v>
      </c>
    </row>
    <row r="10" spans="1:9" ht="18" customHeight="1">
      <c r="H10" s="59">
        <v>45415</v>
      </c>
      <c r="I10" s="58" t="s">
        <v>49</v>
      </c>
    </row>
    <row r="11" spans="1:9" ht="18" customHeight="1">
      <c r="H11" s="59">
        <v>45416</v>
      </c>
      <c r="I11" s="58" t="s">
        <v>50</v>
      </c>
    </row>
    <row r="12" spans="1:9" ht="18" customHeight="1">
      <c r="H12" s="59">
        <v>45417</v>
      </c>
      <c r="I12" s="58" t="s">
        <v>51</v>
      </c>
    </row>
    <row r="13" spans="1:9" ht="18" customHeight="1">
      <c r="H13" s="59">
        <v>45418</v>
      </c>
      <c r="I13" s="58" t="s">
        <v>45</v>
      </c>
    </row>
    <row r="14" spans="1:9" ht="18" customHeight="1">
      <c r="H14" s="59">
        <v>45488</v>
      </c>
      <c r="I14" s="58" t="s">
        <v>52</v>
      </c>
    </row>
    <row r="15" spans="1:9" ht="18" customHeight="1">
      <c r="H15" s="59">
        <v>45515</v>
      </c>
      <c r="I15" s="58" t="s">
        <v>53</v>
      </c>
    </row>
    <row r="16" spans="1:9" ht="18" customHeight="1">
      <c r="H16" s="59">
        <v>45516</v>
      </c>
      <c r="I16" s="58" t="s">
        <v>45</v>
      </c>
    </row>
    <row r="17" spans="8:9" ht="18" customHeight="1">
      <c r="H17" s="59">
        <v>45551</v>
      </c>
      <c r="I17" s="58" t="s">
        <v>54</v>
      </c>
    </row>
    <row r="18" spans="8:9" ht="18" customHeight="1">
      <c r="H18" s="59">
        <v>45557</v>
      </c>
      <c r="I18" s="58" t="s">
        <v>55</v>
      </c>
    </row>
    <row r="19" spans="8:9" ht="18" customHeight="1">
      <c r="H19" s="59">
        <v>45558</v>
      </c>
      <c r="I19" s="58" t="s">
        <v>45</v>
      </c>
    </row>
    <row r="20" spans="8:9" ht="18" customHeight="1">
      <c r="H20" s="59">
        <v>45579</v>
      </c>
      <c r="I20" s="58" t="s">
        <v>56</v>
      </c>
    </row>
    <row r="21" spans="8:9" ht="18" customHeight="1">
      <c r="H21" s="59">
        <v>45599</v>
      </c>
      <c r="I21" s="58" t="s">
        <v>57</v>
      </c>
    </row>
    <row r="22" spans="8:9" ht="18" customHeight="1">
      <c r="H22" s="59">
        <v>45600</v>
      </c>
      <c r="I22" s="58" t="s">
        <v>45</v>
      </c>
    </row>
    <row r="23" spans="8:9" ht="18" customHeight="1">
      <c r="H23" s="59">
        <v>45619</v>
      </c>
      <c r="I23" s="58" t="s">
        <v>58</v>
      </c>
    </row>
    <row r="24" spans="8:9" ht="18" customHeight="1">
      <c r="H24" s="59">
        <v>45658</v>
      </c>
      <c r="I24" s="58" t="s">
        <v>39</v>
      </c>
    </row>
    <row r="25" spans="8:9" ht="18" customHeight="1">
      <c r="H25" s="59">
        <v>45670</v>
      </c>
      <c r="I25" s="58" t="s">
        <v>42</v>
      </c>
    </row>
    <row r="26" spans="8:9" ht="18" customHeight="1">
      <c r="H26" s="59">
        <v>45699</v>
      </c>
      <c r="I26" s="58" t="s">
        <v>44</v>
      </c>
    </row>
    <row r="27" spans="8:9" ht="18" customHeight="1">
      <c r="H27" s="59">
        <v>45711</v>
      </c>
      <c r="I27" s="58" t="s">
        <v>46</v>
      </c>
    </row>
    <row r="28" spans="8:9" ht="18" customHeight="1">
      <c r="H28" s="59">
        <v>45712</v>
      </c>
      <c r="I28" s="58" t="s">
        <v>45</v>
      </c>
    </row>
    <row r="29" spans="8:9" ht="18" customHeight="1">
      <c r="H29" s="59">
        <v>45736</v>
      </c>
      <c r="I29" s="58" t="s">
        <v>47</v>
      </c>
    </row>
    <row r="30" spans="8:9" ht="18" customHeight="1">
      <c r="H30" s="59">
        <v>45776</v>
      </c>
      <c r="I30" s="58" t="s">
        <v>48</v>
      </c>
    </row>
    <row r="31" spans="8:9" ht="18" customHeight="1">
      <c r="H31" s="59">
        <v>45780</v>
      </c>
      <c r="I31" s="58" t="s">
        <v>49</v>
      </c>
    </row>
    <row r="32" spans="8:9" ht="18" customHeight="1">
      <c r="H32" s="59">
        <v>45781</v>
      </c>
      <c r="I32" s="58" t="s">
        <v>50</v>
      </c>
    </row>
    <row r="33" spans="8:9" ht="18" customHeight="1">
      <c r="H33" s="59">
        <v>45782</v>
      </c>
      <c r="I33" s="58" t="s">
        <v>51</v>
      </c>
    </row>
    <row r="34" spans="8:9" ht="18" customHeight="1">
      <c r="H34" s="59">
        <v>45783</v>
      </c>
      <c r="I34" s="58" t="s">
        <v>45</v>
      </c>
    </row>
    <row r="35" spans="8:9" ht="18" customHeight="1">
      <c r="H35" s="59">
        <v>45859</v>
      </c>
      <c r="I35" s="58" t="s">
        <v>52</v>
      </c>
    </row>
    <row r="36" spans="8:9" ht="18" customHeight="1">
      <c r="H36" s="59">
        <v>45880</v>
      </c>
      <c r="I36" s="58" t="s">
        <v>53</v>
      </c>
    </row>
    <row r="37" spans="8:9" ht="18" customHeight="1">
      <c r="H37" s="59">
        <v>45915</v>
      </c>
      <c r="I37" s="58" t="s">
        <v>54</v>
      </c>
    </row>
    <row r="38" spans="8:9" ht="18" customHeight="1">
      <c r="H38" s="59">
        <v>45923</v>
      </c>
      <c r="I38" s="58" t="s">
        <v>55</v>
      </c>
    </row>
    <row r="39" spans="8:9" ht="18" customHeight="1">
      <c r="H39" s="59">
        <v>45943</v>
      </c>
      <c r="I39" s="58" t="s">
        <v>56</v>
      </c>
    </row>
    <row r="40" spans="8:9" ht="18" customHeight="1">
      <c r="H40" s="59">
        <v>45964</v>
      </c>
      <c r="I40" s="58" t="s">
        <v>57</v>
      </c>
    </row>
    <row r="41" spans="8:9" ht="18" customHeight="1">
      <c r="H41" s="59">
        <v>45984</v>
      </c>
      <c r="I41" s="58" t="s">
        <v>58</v>
      </c>
    </row>
    <row r="42" spans="8:9" ht="18" customHeight="1">
      <c r="H42" s="59">
        <v>45985</v>
      </c>
      <c r="I42" s="58" t="s">
        <v>45</v>
      </c>
    </row>
    <row r="43" spans="8:9" ht="18" customHeight="1">
      <c r="H43" s="59">
        <v>46023</v>
      </c>
      <c r="I43" s="58" t="s">
        <v>59</v>
      </c>
    </row>
    <row r="44" spans="8:9" ht="18" customHeight="1">
      <c r="H44" s="59">
        <v>46035</v>
      </c>
      <c r="I44" s="58" t="s">
        <v>60</v>
      </c>
    </row>
    <row r="45" spans="8:9" ht="18" customHeight="1">
      <c r="H45" s="59">
        <v>46064</v>
      </c>
      <c r="I45" s="58" t="s">
        <v>61</v>
      </c>
    </row>
    <row r="46" spans="8:9" ht="18" customHeight="1">
      <c r="H46" s="59">
        <v>46076</v>
      </c>
      <c r="I46" s="58" t="s">
        <v>62</v>
      </c>
    </row>
    <row r="47" spans="8:9" ht="18" customHeight="1">
      <c r="H47" s="59">
        <v>46077</v>
      </c>
      <c r="I47" s="58" t="s">
        <v>63</v>
      </c>
    </row>
    <row r="48" spans="8:9">
      <c r="H48" s="59">
        <v>46101</v>
      </c>
      <c r="I48" s="58" t="s">
        <v>64</v>
      </c>
    </row>
    <row r="49" spans="8:9">
      <c r="H49" s="59">
        <v>46141</v>
      </c>
      <c r="I49" s="58" t="s">
        <v>65</v>
      </c>
    </row>
    <row r="50" spans="8:9">
      <c r="H50" s="59">
        <v>46145</v>
      </c>
      <c r="I50" s="58" t="s">
        <v>66</v>
      </c>
    </row>
    <row r="51" spans="8:9">
      <c r="H51" s="59">
        <v>46146</v>
      </c>
      <c r="I51" s="58" t="s">
        <v>67</v>
      </c>
    </row>
    <row r="52" spans="8:9">
      <c r="H52" s="59">
        <v>46147</v>
      </c>
      <c r="I52" s="58" t="s">
        <v>68</v>
      </c>
    </row>
    <row r="53" spans="8:9">
      <c r="H53" s="59">
        <v>46148</v>
      </c>
      <c r="I53" s="58" t="s">
        <v>63</v>
      </c>
    </row>
    <row r="54" spans="8:9">
      <c r="H54" s="59">
        <v>46224</v>
      </c>
      <c r="I54" s="58" t="s">
        <v>69</v>
      </c>
    </row>
    <row r="55" spans="8:9">
      <c r="H55" s="59">
        <v>46245</v>
      </c>
      <c r="I55" s="58" t="s">
        <v>70</v>
      </c>
    </row>
    <row r="56" spans="8:9">
      <c r="H56" s="59">
        <v>46280</v>
      </c>
      <c r="I56" s="58" t="s">
        <v>71</v>
      </c>
    </row>
    <row r="57" spans="8:9">
      <c r="H57" s="59">
        <v>46288</v>
      </c>
      <c r="I57" s="58" t="s">
        <v>72</v>
      </c>
    </row>
    <row r="58" spans="8:9">
      <c r="H58" s="59">
        <v>46308</v>
      </c>
      <c r="I58" s="58" t="s">
        <v>73</v>
      </c>
    </row>
    <row r="59" spans="8:9">
      <c r="H59" s="59">
        <v>46329</v>
      </c>
      <c r="I59" s="58" t="s">
        <v>74</v>
      </c>
    </row>
    <row r="60" spans="8:9">
      <c r="H60" s="59">
        <v>46349</v>
      </c>
      <c r="I60" s="58" t="s">
        <v>75</v>
      </c>
    </row>
    <row r="61" spans="8:9">
      <c r="H61" s="59">
        <v>46350</v>
      </c>
      <c r="I61" s="58" t="s">
        <v>63</v>
      </c>
    </row>
    <row r="62" spans="8:9">
      <c r="H62" s="59"/>
      <c r="I62" s="58"/>
    </row>
    <row r="63" spans="8:9">
      <c r="H63" s="59"/>
      <c r="I63" s="58"/>
    </row>
    <row r="64" spans="8:9">
      <c r="H64" s="59"/>
      <c r="I64" s="58"/>
    </row>
    <row r="65" spans="8:9">
      <c r="H65" s="59"/>
      <c r="I65" s="58"/>
    </row>
    <row r="66" spans="8:9">
      <c r="H66" s="59"/>
      <c r="I66" s="58"/>
    </row>
    <row r="67" spans="8:9">
      <c r="H67" s="59"/>
      <c r="I67" s="58"/>
    </row>
    <row r="68" spans="8:9">
      <c r="H68" s="59"/>
      <c r="I68" s="58"/>
    </row>
    <row r="69" spans="8:9">
      <c r="H69" s="59"/>
      <c r="I69" s="58"/>
    </row>
    <row r="70" spans="8:9">
      <c r="H70" s="59"/>
      <c r="I70" s="58"/>
    </row>
    <row r="71" spans="8:9">
      <c r="H71" s="59"/>
      <c r="I71" s="58"/>
    </row>
    <row r="72" spans="8:9">
      <c r="H72" s="59"/>
      <c r="I72" s="58"/>
    </row>
    <row r="73" spans="8:9">
      <c r="H73" s="59"/>
      <c r="I73" s="58"/>
    </row>
    <row r="74" spans="8:9">
      <c r="H74" s="59"/>
      <c r="I74" s="58"/>
    </row>
    <row r="75" spans="8:9">
      <c r="H75" s="59"/>
      <c r="I75" s="58"/>
    </row>
    <row r="76" spans="8:9">
      <c r="H76" s="59"/>
      <c r="I76" s="58"/>
    </row>
    <row r="77" spans="8:9">
      <c r="H77" s="59"/>
      <c r="I77" s="58"/>
    </row>
    <row r="78" spans="8:9">
      <c r="H78" s="59"/>
      <c r="I78" s="58"/>
    </row>
    <row r="79" spans="8:9">
      <c r="H79" s="59"/>
      <c r="I79" s="58"/>
    </row>
    <row r="80" spans="8:9">
      <c r="H80" s="59"/>
      <c r="I80" s="58"/>
    </row>
    <row r="81" spans="8:9">
      <c r="H81" s="59"/>
      <c r="I81" s="58"/>
    </row>
    <row r="82" spans="8:9">
      <c r="H82" s="59"/>
      <c r="I82" s="58"/>
    </row>
    <row r="83" spans="8:9">
      <c r="H83" s="59"/>
      <c r="I83" s="58"/>
    </row>
    <row r="84" spans="8:9">
      <c r="H84" s="59"/>
      <c r="I84" s="58"/>
    </row>
    <row r="85" spans="8:9">
      <c r="H85" s="59"/>
      <c r="I85" s="58"/>
    </row>
    <row r="86" spans="8:9">
      <c r="H86" s="59"/>
      <c r="I86" s="58"/>
    </row>
    <row r="87" spans="8:9">
      <c r="H87" s="59"/>
      <c r="I87" s="58"/>
    </row>
    <row r="88" spans="8:9">
      <c r="H88" s="59"/>
      <c r="I88" s="58"/>
    </row>
    <row r="89" spans="8:9">
      <c r="H89" s="59"/>
      <c r="I89" s="58"/>
    </row>
    <row r="90" spans="8:9">
      <c r="H90" s="59"/>
      <c r="I90" s="58"/>
    </row>
    <row r="91" spans="8:9">
      <c r="H91" s="59"/>
      <c r="I91" s="58"/>
    </row>
    <row r="92" spans="8:9">
      <c r="H92" s="59"/>
      <c r="I92" s="58"/>
    </row>
    <row r="93" spans="8:9">
      <c r="H93" s="59"/>
      <c r="I93" s="58"/>
    </row>
    <row r="94" spans="8:9">
      <c r="H94" s="59"/>
      <c r="I94" s="58"/>
    </row>
    <row r="95" spans="8:9">
      <c r="H95" s="59"/>
      <c r="I95" s="58"/>
    </row>
    <row r="96" spans="8:9">
      <c r="H96" s="59"/>
      <c r="I96" s="58"/>
    </row>
    <row r="97" spans="8:9">
      <c r="H97" s="59"/>
      <c r="I97" s="58"/>
    </row>
    <row r="98" spans="8:9">
      <c r="H98" s="59"/>
      <c r="I98" s="58"/>
    </row>
    <row r="99" spans="8:9">
      <c r="H99" s="59"/>
      <c r="I99" s="58"/>
    </row>
    <row r="100" spans="8:9">
      <c r="H100" s="59"/>
      <c r="I100" s="58"/>
    </row>
    <row r="101" spans="8:9">
      <c r="H101" s="59"/>
      <c r="I101" s="58"/>
    </row>
    <row r="102" spans="8:9">
      <c r="H102" s="59"/>
      <c r="I102" s="58"/>
    </row>
    <row r="103" spans="8:9">
      <c r="H103" s="59"/>
      <c r="I103" s="58"/>
    </row>
    <row r="104" spans="8:9">
      <c r="H104" s="59"/>
      <c r="I104" s="58"/>
    </row>
    <row r="105" spans="8:9">
      <c r="H105" s="59"/>
      <c r="I105" s="58"/>
    </row>
    <row r="106" spans="8:9">
      <c r="H106" s="59"/>
      <c r="I106" s="58"/>
    </row>
    <row r="107" spans="8:9">
      <c r="H107" s="59"/>
      <c r="I107" s="58"/>
    </row>
    <row r="108" spans="8:9">
      <c r="H108" s="59"/>
      <c r="I108" s="58"/>
    </row>
    <row r="109" spans="8:9">
      <c r="H109" s="59"/>
      <c r="I109" s="58"/>
    </row>
    <row r="110" spans="8:9">
      <c r="H110" s="59"/>
      <c r="I110" s="58"/>
    </row>
    <row r="111" spans="8:9">
      <c r="H111" s="59"/>
      <c r="I111" s="58"/>
    </row>
    <row r="112" spans="8:9">
      <c r="H112" s="59"/>
      <c r="I112" s="58"/>
    </row>
    <row r="113" spans="8:9">
      <c r="H113" s="59"/>
      <c r="I113" s="58"/>
    </row>
    <row r="114" spans="8:9">
      <c r="H114" s="59"/>
      <c r="I114" s="58"/>
    </row>
    <row r="115" spans="8:9">
      <c r="H115" s="59"/>
      <c r="I115" s="58"/>
    </row>
    <row r="116" spans="8:9">
      <c r="H116" s="59"/>
      <c r="I116" s="58"/>
    </row>
    <row r="117" spans="8:9">
      <c r="H117" s="59"/>
      <c r="I117" s="58"/>
    </row>
    <row r="118" spans="8:9">
      <c r="H118" s="59"/>
      <c r="I118" s="58"/>
    </row>
    <row r="119" spans="8:9">
      <c r="H119" s="59"/>
      <c r="I119" s="58"/>
    </row>
    <row r="120" spans="8:9">
      <c r="H120" s="59"/>
      <c r="I120" s="58"/>
    </row>
    <row r="121" spans="8:9">
      <c r="H121" s="59"/>
      <c r="I121" s="58"/>
    </row>
    <row r="122" spans="8:9">
      <c r="H122" s="59"/>
      <c r="I122" s="58"/>
    </row>
    <row r="123" spans="8:9">
      <c r="H123" s="59"/>
      <c r="I123" s="58"/>
    </row>
    <row r="124" spans="8:9">
      <c r="H124" s="59"/>
      <c r="I124" s="58"/>
    </row>
    <row r="125" spans="8:9">
      <c r="H125" s="59"/>
      <c r="I125" s="58"/>
    </row>
    <row r="126" spans="8:9">
      <c r="H126" s="59"/>
      <c r="I126" s="58"/>
    </row>
    <row r="127" spans="8:9">
      <c r="H127" s="59"/>
      <c r="I127" s="58"/>
    </row>
    <row r="128" spans="8:9">
      <c r="H128" s="59"/>
      <c r="I128" s="58"/>
    </row>
    <row r="129" spans="8:9">
      <c r="H129" s="59"/>
      <c r="I129" s="58"/>
    </row>
    <row r="130" spans="8:9">
      <c r="H130" s="59"/>
      <c r="I130" s="58"/>
    </row>
    <row r="131" spans="8:9">
      <c r="H131" s="59"/>
      <c r="I131" s="58"/>
    </row>
    <row r="132" spans="8:9">
      <c r="H132" s="59"/>
      <c r="I132" s="58"/>
    </row>
    <row r="133" spans="8:9">
      <c r="H133" s="59"/>
      <c r="I133" s="58"/>
    </row>
    <row r="134" spans="8:9">
      <c r="H134" s="59"/>
      <c r="I134" s="58"/>
    </row>
    <row r="135" spans="8:9">
      <c r="H135" s="59"/>
      <c r="I135" s="58"/>
    </row>
    <row r="136" spans="8:9">
      <c r="H136" s="59"/>
      <c r="I136" s="58"/>
    </row>
    <row r="137" spans="8:9">
      <c r="H137" s="59"/>
      <c r="I137" s="58"/>
    </row>
    <row r="138" spans="8:9">
      <c r="H138" s="59"/>
      <c r="I138" s="58"/>
    </row>
    <row r="139" spans="8:9">
      <c r="H139" s="59"/>
      <c r="I139" s="58"/>
    </row>
    <row r="140" spans="8:9">
      <c r="H140" s="59"/>
      <c r="I140" s="58"/>
    </row>
    <row r="141" spans="8:9">
      <c r="H141" s="59"/>
      <c r="I141" s="58"/>
    </row>
    <row r="142" spans="8:9">
      <c r="H142" s="59"/>
      <c r="I142" s="58"/>
    </row>
    <row r="143" spans="8:9">
      <c r="H143" s="59"/>
      <c r="I143" s="58"/>
    </row>
    <row r="144" spans="8:9">
      <c r="H144" s="59"/>
      <c r="I144" s="58"/>
    </row>
    <row r="145" spans="8:9">
      <c r="H145" s="59"/>
      <c r="I145" s="58"/>
    </row>
    <row r="146" spans="8:9">
      <c r="H146" s="59"/>
      <c r="I146" s="58"/>
    </row>
    <row r="147" spans="8:9">
      <c r="H147" s="59"/>
      <c r="I147" s="58"/>
    </row>
    <row r="148" spans="8:9">
      <c r="H148" s="59"/>
      <c r="I148" s="58"/>
    </row>
    <row r="149" spans="8:9">
      <c r="H149" s="59"/>
      <c r="I149" s="58"/>
    </row>
    <row r="150" spans="8:9">
      <c r="H150" s="59"/>
      <c r="I150" s="58"/>
    </row>
    <row r="151" spans="8:9">
      <c r="H151" s="59"/>
      <c r="I151" s="58"/>
    </row>
    <row r="152" spans="8:9">
      <c r="H152" s="59"/>
      <c r="I152" s="58"/>
    </row>
    <row r="153" spans="8:9">
      <c r="H153" s="59"/>
      <c r="I153" s="58"/>
    </row>
    <row r="154" spans="8:9">
      <c r="H154" s="59"/>
      <c r="I154" s="58"/>
    </row>
    <row r="155" spans="8:9">
      <c r="H155" s="59"/>
      <c r="I155" s="58"/>
    </row>
    <row r="156" spans="8:9">
      <c r="H156" s="59"/>
      <c r="I156" s="58"/>
    </row>
    <row r="157" spans="8:9">
      <c r="H157" s="59"/>
      <c r="I157" s="58"/>
    </row>
    <row r="158" spans="8:9">
      <c r="H158" s="59"/>
      <c r="I158" s="58"/>
    </row>
    <row r="159" spans="8:9">
      <c r="H159" s="59"/>
      <c r="I159" s="58"/>
    </row>
    <row r="160" spans="8:9">
      <c r="H160" s="59"/>
      <c r="I160" s="58"/>
    </row>
    <row r="161" spans="8:9">
      <c r="H161" s="59"/>
      <c r="I161" s="58"/>
    </row>
    <row r="162" spans="8:9">
      <c r="H162" s="59"/>
      <c r="I162" s="58"/>
    </row>
    <row r="163" spans="8:9">
      <c r="H163" s="59"/>
      <c r="I163" s="58"/>
    </row>
    <row r="164" spans="8:9">
      <c r="H164" s="59"/>
      <c r="I164" s="58"/>
    </row>
    <row r="165" spans="8:9">
      <c r="H165" s="59"/>
      <c r="I165" s="58"/>
    </row>
    <row r="166" spans="8:9">
      <c r="H166" s="59"/>
      <c r="I166" s="58"/>
    </row>
    <row r="167" spans="8:9">
      <c r="H167" s="59"/>
      <c r="I167" s="58"/>
    </row>
    <row r="168" spans="8:9">
      <c r="H168" s="59"/>
      <c r="I168" s="58"/>
    </row>
    <row r="169" spans="8:9">
      <c r="H169" s="59"/>
      <c r="I169" s="58"/>
    </row>
    <row r="170" spans="8:9">
      <c r="H170" s="59"/>
      <c r="I170" s="58"/>
    </row>
    <row r="171" spans="8:9">
      <c r="H171" s="59"/>
      <c r="I171" s="58"/>
    </row>
    <row r="172" spans="8:9">
      <c r="H172" s="59"/>
      <c r="I172" s="58"/>
    </row>
    <row r="173" spans="8:9">
      <c r="H173" s="59"/>
      <c r="I173" s="58"/>
    </row>
    <row r="174" spans="8:9">
      <c r="H174" s="59"/>
      <c r="I174" s="58"/>
    </row>
    <row r="175" spans="8:9">
      <c r="H175" s="59"/>
      <c r="I175" s="58"/>
    </row>
    <row r="176" spans="8:9">
      <c r="H176" s="59"/>
      <c r="I176" s="58"/>
    </row>
    <row r="177" spans="8:9">
      <c r="H177" s="59"/>
      <c r="I177" s="58"/>
    </row>
    <row r="178" spans="8:9">
      <c r="H178" s="59"/>
      <c r="I178" s="58"/>
    </row>
    <row r="179" spans="8:9">
      <c r="H179" s="59"/>
      <c r="I179" s="58"/>
    </row>
    <row r="180" spans="8:9">
      <c r="H180" s="59"/>
      <c r="I180" s="58"/>
    </row>
    <row r="181" spans="8:9">
      <c r="H181" s="59"/>
      <c r="I181" s="58"/>
    </row>
    <row r="182" spans="8:9">
      <c r="H182" s="59"/>
      <c r="I182" s="58"/>
    </row>
    <row r="183" spans="8:9">
      <c r="H183" s="59"/>
      <c r="I183" s="58"/>
    </row>
    <row r="184" spans="8:9">
      <c r="H184" s="59"/>
      <c r="I184" s="58"/>
    </row>
    <row r="185" spans="8:9">
      <c r="H185" s="59"/>
      <c r="I185" s="58"/>
    </row>
    <row r="186" spans="8:9">
      <c r="H186" s="59"/>
      <c r="I186" s="58"/>
    </row>
    <row r="187" spans="8:9">
      <c r="H187" s="59"/>
      <c r="I187" s="58"/>
    </row>
    <row r="188" spans="8:9">
      <c r="H188" s="59"/>
      <c r="I188" s="58"/>
    </row>
    <row r="189" spans="8:9">
      <c r="H189" s="59"/>
      <c r="I189" s="58"/>
    </row>
    <row r="190" spans="8:9">
      <c r="H190" s="59"/>
      <c r="I190" s="58"/>
    </row>
    <row r="191" spans="8:9">
      <c r="H191" s="59"/>
      <c r="I191" s="58"/>
    </row>
    <row r="192" spans="8:9">
      <c r="H192" s="59"/>
      <c r="I192" s="58"/>
    </row>
    <row r="193" spans="8:9">
      <c r="H193" s="59"/>
      <c r="I193" s="58"/>
    </row>
    <row r="194" spans="8:9">
      <c r="H194" s="59"/>
      <c r="I194" s="58"/>
    </row>
    <row r="195" spans="8:9">
      <c r="H195" s="59"/>
      <c r="I195" s="58"/>
    </row>
    <row r="196" spans="8:9">
      <c r="H196" s="59"/>
      <c r="I196" s="58"/>
    </row>
    <row r="197" spans="8:9">
      <c r="H197" s="59"/>
      <c r="I197" s="58"/>
    </row>
    <row r="198" spans="8:9">
      <c r="H198" s="59"/>
      <c r="I198" s="58"/>
    </row>
    <row r="199" spans="8:9">
      <c r="H199" s="59"/>
      <c r="I199" s="58"/>
    </row>
    <row r="200" spans="8:9">
      <c r="H200" s="59"/>
      <c r="I200" s="58"/>
    </row>
    <row r="201" spans="8:9">
      <c r="H201" s="59"/>
      <c r="I201" s="58"/>
    </row>
    <row r="202" spans="8:9">
      <c r="H202" s="59"/>
      <c r="I202" s="58"/>
    </row>
    <row r="203" spans="8:9">
      <c r="H203" s="59"/>
      <c r="I203" s="58"/>
    </row>
    <row r="204" spans="8:9">
      <c r="H204" s="59"/>
      <c r="I204" s="58"/>
    </row>
    <row r="205" spans="8:9">
      <c r="H205" s="59"/>
      <c r="I205" s="58"/>
    </row>
    <row r="206" spans="8:9">
      <c r="H206" s="59"/>
      <c r="I206" s="58"/>
    </row>
    <row r="207" spans="8:9">
      <c r="H207" s="59"/>
      <c r="I207" s="58"/>
    </row>
    <row r="208" spans="8:9">
      <c r="H208" s="59"/>
      <c r="I208" s="58"/>
    </row>
    <row r="209" spans="8:9">
      <c r="H209" s="59"/>
      <c r="I209" s="58"/>
    </row>
    <row r="210" spans="8:9">
      <c r="H210" s="59"/>
      <c r="I210" s="58"/>
    </row>
    <row r="211" spans="8:9">
      <c r="H211" s="59"/>
      <c r="I211" s="58"/>
    </row>
    <row r="212" spans="8:9">
      <c r="H212" s="59"/>
      <c r="I212" s="58"/>
    </row>
    <row r="213" spans="8:9">
      <c r="H213" s="59"/>
      <c r="I213" s="58"/>
    </row>
    <row r="214" spans="8:9">
      <c r="H214" s="59"/>
      <c r="I214" s="58"/>
    </row>
    <row r="215" spans="8:9">
      <c r="H215" s="59"/>
      <c r="I215" s="58"/>
    </row>
    <row r="216" spans="8:9">
      <c r="H216" s="59"/>
      <c r="I216" s="58"/>
    </row>
    <row r="217" spans="8:9">
      <c r="H217" s="59"/>
      <c r="I217" s="58"/>
    </row>
    <row r="218" spans="8:9">
      <c r="H218" s="59"/>
      <c r="I218" s="58"/>
    </row>
    <row r="219" spans="8:9">
      <c r="H219" s="59"/>
      <c r="I219" s="58"/>
    </row>
    <row r="220" spans="8:9">
      <c r="H220" s="59"/>
      <c r="I220" s="58"/>
    </row>
    <row r="221" spans="8:9">
      <c r="H221" s="59"/>
      <c r="I221" s="58"/>
    </row>
    <row r="222" spans="8:9">
      <c r="H222" s="59"/>
      <c r="I222" s="58"/>
    </row>
    <row r="223" spans="8:9">
      <c r="H223" s="59"/>
      <c r="I223" s="58"/>
    </row>
    <row r="224" spans="8:9">
      <c r="H224" s="59"/>
      <c r="I224" s="58"/>
    </row>
    <row r="225" spans="8:9">
      <c r="H225" s="59"/>
      <c r="I225" s="58"/>
    </row>
    <row r="226" spans="8:9">
      <c r="H226" s="59"/>
      <c r="I226" s="58"/>
    </row>
    <row r="227" spans="8:9">
      <c r="H227" s="59"/>
      <c r="I227" s="58"/>
    </row>
    <row r="228" spans="8:9">
      <c r="H228" s="59"/>
      <c r="I228" s="58"/>
    </row>
    <row r="229" spans="8:9">
      <c r="H229" s="59"/>
      <c r="I229" s="58"/>
    </row>
    <row r="230" spans="8:9">
      <c r="H230" s="59"/>
      <c r="I230" s="58"/>
    </row>
    <row r="231" spans="8:9">
      <c r="H231" s="59"/>
      <c r="I231" s="58"/>
    </row>
    <row r="232" spans="8:9">
      <c r="H232" s="59"/>
      <c r="I232" s="58"/>
    </row>
    <row r="233" spans="8:9">
      <c r="H233" s="59"/>
      <c r="I233" s="58"/>
    </row>
    <row r="234" spans="8:9">
      <c r="H234" s="59"/>
      <c r="I234" s="58"/>
    </row>
    <row r="235" spans="8:9">
      <c r="H235" s="59"/>
      <c r="I235" s="58"/>
    </row>
    <row r="236" spans="8:9">
      <c r="H236" s="59"/>
      <c r="I236" s="58"/>
    </row>
    <row r="237" spans="8:9">
      <c r="H237" s="59"/>
      <c r="I237" s="58"/>
    </row>
    <row r="238" spans="8:9">
      <c r="H238" s="59"/>
      <c r="I238" s="58"/>
    </row>
    <row r="239" spans="8:9">
      <c r="H239" s="59"/>
      <c r="I239" s="58"/>
    </row>
    <row r="240" spans="8:9">
      <c r="H240" s="59"/>
      <c r="I240" s="58"/>
    </row>
    <row r="241" spans="8:9">
      <c r="H241" s="59"/>
      <c r="I241" s="58"/>
    </row>
    <row r="242" spans="8:9">
      <c r="H242" s="59"/>
      <c r="I242" s="58"/>
    </row>
    <row r="243" spans="8:9">
      <c r="H243" s="59"/>
      <c r="I243" s="58"/>
    </row>
    <row r="244" spans="8:9">
      <c r="H244" s="59"/>
      <c r="I244" s="58"/>
    </row>
    <row r="245" spans="8:9">
      <c r="H245" s="59"/>
      <c r="I245" s="58"/>
    </row>
    <row r="246" spans="8:9">
      <c r="H246" s="59"/>
      <c r="I246" s="58"/>
    </row>
    <row r="247" spans="8:9">
      <c r="H247" s="59"/>
      <c r="I247" s="58"/>
    </row>
    <row r="248" spans="8:9">
      <c r="H248" s="59"/>
      <c r="I248" s="58"/>
    </row>
    <row r="249" spans="8:9">
      <c r="H249" s="59"/>
      <c r="I249" s="58"/>
    </row>
    <row r="250" spans="8:9">
      <c r="H250" s="59"/>
      <c r="I250" s="58"/>
    </row>
    <row r="251" spans="8:9">
      <c r="H251" s="59"/>
      <c r="I251" s="58"/>
    </row>
    <row r="252" spans="8:9">
      <c r="H252" s="59"/>
      <c r="I252" s="58"/>
    </row>
    <row r="253" spans="8:9">
      <c r="H253" s="59"/>
      <c r="I253" s="58"/>
    </row>
    <row r="254" spans="8:9">
      <c r="H254" s="59"/>
      <c r="I254" s="58"/>
    </row>
    <row r="255" spans="8:9">
      <c r="H255" s="59"/>
      <c r="I255" s="58"/>
    </row>
    <row r="256" spans="8:9">
      <c r="H256" s="59"/>
      <c r="I256" s="58"/>
    </row>
    <row r="257" spans="8:9">
      <c r="H257" s="59"/>
      <c r="I257" s="58"/>
    </row>
    <row r="258" spans="8:9">
      <c r="H258" s="59"/>
      <c r="I258" s="58"/>
    </row>
    <row r="259" spans="8:9">
      <c r="H259" s="59"/>
      <c r="I259" s="58"/>
    </row>
    <row r="260" spans="8:9">
      <c r="H260" s="59"/>
      <c r="I260" s="58"/>
    </row>
    <row r="261" spans="8:9">
      <c r="H261" s="59"/>
      <c r="I261" s="58"/>
    </row>
    <row r="262" spans="8:9">
      <c r="H262" s="59"/>
      <c r="I262" s="58"/>
    </row>
    <row r="263" spans="8:9">
      <c r="H263" s="59"/>
      <c r="I263" s="58"/>
    </row>
    <row r="264" spans="8:9">
      <c r="H264" s="59"/>
      <c r="I264" s="58"/>
    </row>
    <row r="265" spans="8:9">
      <c r="H265" s="59"/>
      <c r="I265" s="58"/>
    </row>
    <row r="266" spans="8:9">
      <c r="H266" s="59"/>
      <c r="I266" s="58"/>
    </row>
    <row r="267" spans="8:9">
      <c r="H267" s="59"/>
      <c r="I267" s="58"/>
    </row>
    <row r="268" spans="8:9">
      <c r="H268" s="59"/>
      <c r="I268" s="58"/>
    </row>
    <row r="269" spans="8:9">
      <c r="H269" s="59"/>
      <c r="I269" s="58"/>
    </row>
    <row r="270" spans="8:9">
      <c r="H270" s="59"/>
      <c r="I270" s="58"/>
    </row>
    <row r="271" spans="8:9">
      <c r="H271" s="59"/>
      <c r="I271" s="58"/>
    </row>
    <row r="272" spans="8:9">
      <c r="H272" s="59"/>
      <c r="I272" s="58"/>
    </row>
    <row r="273" spans="8:9">
      <c r="H273" s="59"/>
      <c r="I273" s="58"/>
    </row>
    <row r="274" spans="8:9">
      <c r="H274" s="59"/>
      <c r="I274" s="58"/>
    </row>
    <row r="275" spans="8:9">
      <c r="H275" s="59"/>
      <c r="I275" s="58"/>
    </row>
    <row r="276" spans="8:9">
      <c r="H276" s="59"/>
      <c r="I276" s="58"/>
    </row>
    <row r="277" spans="8:9">
      <c r="H277" s="59"/>
      <c r="I277" s="58"/>
    </row>
    <row r="278" spans="8:9">
      <c r="H278" s="59"/>
      <c r="I278" s="58"/>
    </row>
    <row r="279" spans="8:9">
      <c r="H279" s="59"/>
      <c r="I279" s="58"/>
    </row>
    <row r="280" spans="8:9">
      <c r="H280" s="59"/>
      <c r="I280" s="58"/>
    </row>
    <row r="281" spans="8:9">
      <c r="H281" s="59"/>
      <c r="I281" s="58"/>
    </row>
    <row r="282" spans="8:9">
      <c r="H282" s="59"/>
      <c r="I282" s="58"/>
    </row>
    <row r="283" spans="8:9">
      <c r="H283" s="59"/>
      <c r="I283" s="58"/>
    </row>
    <row r="284" spans="8:9">
      <c r="H284" s="59"/>
      <c r="I284" s="58"/>
    </row>
    <row r="285" spans="8:9">
      <c r="H285" s="59"/>
      <c r="I285" s="58"/>
    </row>
    <row r="286" spans="8:9">
      <c r="H286" s="59"/>
      <c r="I286" s="58"/>
    </row>
    <row r="287" spans="8:9">
      <c r="H287" s="59"/>
      <c r="I287" s="58"/>
    </row>
    <row r="288" spans="8:9">
      <c r="H288" s="59"/>
      <c r="I288" s="58"/>
    </row>
    <row r="289" spans="8:9">
      <c r="H289" s="59"/>
      <c r="I289" s="58"/>
    </row>
    <row r="290" spans="8:9">
      <c r="H290" s="59"/>
      <c r="I290" s="58"/>
    </row>
    <row r="291" spans="8:9">
      <c r="H291" s="59"/>
      <c r="I291" s="58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鹿児島県</dc:creator>
  <cp:keywords/>
  <dc:description/>
  <cp:lastModifiedBy>迫田　朋之</cp:lastModifiedBy>
  <cp:revision/>
  <dcterms:created xsi:type="dcterms:W3CDTF">2018-12-07T04:03:56Z</dcterms:created>
  <dcterms:modified xsi:type="dcterms:W3CDTF">2025-09-05T05:35:46Z</dcterms:modified>
  <cp:category/>
  <cp:contentStatus/>
</cp:coreProperties>
</file>